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microsoft.com/office/2011/relationships/webextensiontaskpanes" Target="xl/webextensions/taskpanes.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defaultThemeVersion="124226"/>
  <mc:AlternateContent xmlns:mc="http://schemas.openxmlformats.org/markup-compatibility/2006">
    <mc:Choice Requires="x15">
      <x15ac:absPath xmlns:x15ac="http://schemas.microsoft.com/office/spreadsheetml/2010/11/ac" url="https://zutarilive.sharepoint.com/sites/R0001005297-00/Shared Documents/05 DEL/504 Eng/Wits 24 - CLM Data Centre/TENDER DOCUMENT/18_08_26/BOQs/"/>
    </mc:Choice>
  </mc:AlternateContent>
  <xr:revisionPtr revIDLastSave="26" documentId="8_{EC3468BE-1B44-4490-9999-4C0319317A0B}" xr6:coauthVersionLast="47" xr6:coauthVersionMax="47" xr10:uidLastSave="{8F84D0AC-99FB-4300-B635-5130A524D1A1}"/>
  <bookViews>
    <workbookView xWindow="28680" yWindow="-15" windowWidth="29040" windowHeight="15720" tabRatio="917" xr2:uid="{00000000-000D-0000-FFFF-FFFF00000000}"/>
  </bookViews>
  <sheets>
    <sheet name="Summary Page" sheetId="28" r:id="rId1"/>
    <sheet name="Preliminaries and General Items" sheetId="87" r:id="rId2"/>
    <sheet name="DX In-Row 29kW - Scheme A" sheetId="102" r:id="rId3"/>
    <sheet name="DX In-Row 29kW - Scheme B" sheetId="114" r:id="rId4"/>
    <sheet name="DX In-Row 42kW - Scheme A" sheetId="115" r:id="rId5"/>
    <sheet name="DX In-Row 42kW - Scheme B" sheetId="116" r:id="rId6"/>
    <sheet name="DX Split - UPS Room" sheetId="106" r:id="rId7"/>
    <sheet name="DST - Scheme A" sheetId="110" r:id="rId8"/>
    <sheet name="DST - Full-Function - Scheme A" sheetId="112" r:id="rId9"/>
    <sheet name="DST - Scheme B" sheetId="111" r:id="rId10"/>
    <sheet name="DST - Full-Function - Scheme B" sheetId="113" r:id="rId11"/>
    <sheet name="Extra over items" sheetId="80" state="hidden" r:id="rId12"/>
  </sheets>
  <externalReferences>
    <externalReference r:id="rId13"/>
  </externalReferences>
  <definedNames>
    <definedName name="\l">#REF!</definedName>
    <definedName name="_Cat1">#REF!</definedName>
    <definedName name="_cat2">#REF!</definedName>
    <definedName name="_cat3">#REF!</definedName>
    <definedName name="_Cat4">#REF!</definedName>
    <definedName name="_cat5">#REF!</definedName>
    <definedName name="_FRK25">#REF!</definedName>
    <definedName name="_FRK50">#REF!</definedName>
    <definedName name="_Key1" hidden="1">#REF!</definedName>
    <definedName name="_Order1" hidden="1">255</definedName>
    <definedName name="_Order2" hidden="1">255</definedName>
    <definedName name="Abs_R">#REF!</definedName>
    <definedName name="AccessDatabase" hidden="1">"C:\MSOffice\Templates\Cooling Load Analysis\Load Analysis Calcs (2E).mdb"</definedName>
    <definedName name="base">#REF!</definedName>
    <definedName name="Bill10">#REF!</definedName>
    <definedName name="Bill11">#REF!</definedName>
    <definedName name="Bill12">#REF!</definedName>
    <definedName name="Bill13">#REF!</definedName>
    <definedName name="Bill14">#REF!</definedName>
    <definedName name="Bill15">#REF!</definedName>
    <definedName name="Bill16">#REF!</definedName>
    <definedName name="Bill17">#REF!</definedName>
    <definedName name="Bill18">#REF!</definedName>
    <definedName name="Bill19">#REF!</definedName>
    <definedName name="Bill20">#REF!</definedName>
    <definedName name="Bill4">#REF!</definedName>
    <definedName name="Bill5">#REF!</definedName>
    <definedName name="Bill6">#REF!</definedName>
    <definedName name="Bill7">#REF!</definedName>
    <definedName name="Bill8">#REF!</definedName>
    <definedName name="Bill9">#REF!</definedName>
    <definedName name="BSIWhichPageSetup" hidden="1">1</definedName>
    <definedName name="BSIWhichPageSetup_0" hidden="1">"0þ"</definedName>
    <definedName name="C_LH_ACFA">#REF!</definedName>
    <definedName name="C_LH_EA">#REF!</definedName>
    <definedName name="C_LH_FA">#REF!</definedName>
    <definedName name="C_LH_MVFA">#REF!</definedName>
    <definedName name="C_RH_ACFA">#REF!</definedName>
    <definedName name="C_RH_EA">#REF!</definedName>
    <definedName name="C_RH_FA">#REF!</definedName>
    <definedName name="C_RH_MVFA">#REF!</definedName>
    <definedName name="CHILLEDWATERRETURN">#REF!</definedName>
    <definedName name="CHILLEDWATERSUPPLY">#REF!</definedName>
    <definedName name="ClientName">#REF!</definedName>
    <definedName name="Conc_left">#REF!</definedName>
    <definedName name="Currency">#REF!</definedName>
    <definedName name="customProjNo">#REF!</definedName>
    <definedName name="cVisAChk">#REF!</definedName>
    <definedName name="cVisAChk10">#REF!</definedName>
    <definedName name="cVisAChk11">#REF!</definedName>
    <definedName name="cVisAChk12">#REF!</definedName>
    <definedName name="cVisAChk13">#REF!</definedName>
    <definedName name="cVisAChk14">#REF!</definedName>
    <definedName name="cVisAChk15">#REF!</definedName>
    <definedName name="cVisAChk16">#REF!</definedName>
    <definedName name="cVisAChk17">#REF!</definedName>
    <definedName name="cVisAChk18">#REF!</definedName>
    <definedName name="cVisAChk19">#REF!</definedName>
    <definedName name="cVisAChk2">#REF!</definedName>
    <definedName name="cVisAChk20">#REF!</definedName>
    <definedName name="cVisAChk21">#REF!</definedName>
    <definedName name="cVisAChk22">#REF!</definedName>
    <definedName name="cVisAChk23">#REF!</definedName>
    <definedName name="cVisAChk24">#REF!</definedName>
    <definedName name="cVisAChk25">#REF!</definedName>
    <definedName name="cVisAChk3">#REF!</definedName>
    <definedName name="cVisAChk4">#REF!</definedName>
    <definedName name="cVisAChk5">#REF!</definedName>
    <definedName name="cVisAChk6">#REF!</definedName>
    <definedName name="cVisAChk7">#REF!</definedName>
    <definedName name="cVisAChk8">#REF!</definedName>
    <definedName name="cVisAChk9">#REF!</definedName>
    <definedName name="CVISASIG">#REF!</definedName>
    <definedName name="cVisASig10">#REF!</definedName>
    <definedName name="cVisASig11">#REF!</definedName>
    <definedName name="cVisASig12">#REF!</definedName>
    <definedName name="cVisASig13">#REF!</definedName>
    <definedName name="cVisASig14">#REF!</definedName>
    <definedName name="cVisASig15">#REF!</definedName>
    <definedName name="cVisASig16">#REF!</definedName>
    <definedName name="cVisASig17">#REF!</definedName>
    <definedName name="cVisASig18">#REF!</definedName>
    <definedName name="cVisASig19">#REF!</definedName>
    <definedName name="cVisASig2">#REF!</definedName>
    <definedName name="cVisASig20">#REF!</definedName>
    <definedName name="cVisASig21">#REF!</definedName>
    <definedName name="cVisASig22">#REF!</definedName>
    <definedName name="cVisASig23">#REF!</definedName>
    <definedName name="cVisASig24">#REF!</definedName>
    <definedName name="cVisASig25">#REF!</definedName>
    <definedName name="cVisASig3">#REF!</definedName>
    <definedName name="cVisASig4">#REF!</definedName>
    <definedName name="cVisASig5">#REF!</definedName>
    <definedName name="cVisASig6">#REF!</definedName>
    <definedName name="cVisASig7">#REF!</definedName>
    <definedName name="cVisASig8">#REF!</definedName>
    <definedName name="cVisASig9">#REF!</definedName>
    <definedName name="cVisAVer">#REF!</definedName>
    <definedName name="cVisAVer10">#REF!</definedName>
    <definedName name="cVisAVer11">#REF!</definedName>
    <definedName name="cVisAVer12">#REF!</definedName>
    <definedName name="cVisAVer13">#REF!</definedName>
    <definedName name="cVisAVer14">#REF!</definedName>
    <definedName name="cVisAVer15">#REF!</definedName>
    <definedName name="cVisAVer16">#REF!</definedName>
    <definedName name="cVisAVer17">#REF!</definedName>
    <definedName name="cVisAVer18">#REF!</definedName>
    <definedName name="cVisAVer19">#REF!</definedName>
    <definedName name="cVisAVer2">#REF!</definedName>
    <definedName name="cVisAVer20">#REF!</definedName>
    <definedName name="cVisAVer21">#REF!</definedName>
    <definedName name="cVisAVer22">#REF!</definedName>
    <definedName name="cVisAVer23">#REF!</definedName>
    <definedName name="cVisAVer24">#REF!</definedName>
    <definedName name="cVisAVer3">#REF!</definedName>
    <definedName name="cVisAVer4">#REF!</definedName>
    <definedName name="cVisAVer5">#REF!</definedName>
    <definedName name="cVisAVer6">#REF!</definedName>
    <definedName name="cVisAVer7">#REF!</definedName>
    <definedName name="cVisAVer8">#REF!</definedName>
    <definedName name="cVisAVer9">#REF!</definedName>
    <definedName name="data">#REF!</definedName>
    <definedName name="database1">#REF!</definedName>
    <definedName name="date">#REF!</definedName>
    <definedName name="Density">#REF!</definedName>
    <definedName name="Description">#REF!</definedName>
    <definedName name="Desigo_New">#REF!</definedName>
    <definedName name="Distech">#REF!</definedName>
    <definedName name="DocNo">#REF!</definedName>
    <definedName name="DocTitle">#REF!</definedName>
    <definedName name="DuctSundries">#REF!</definedName>
    <definedName name="Dy_Visc">#REF!</definedName>
    <definedName name="EPS">#REF!</definedName>
    <definedName name="ErectionRate">#REF!</definedName>
    <definedName name="Fitcat1">#REF!</definedName>
    <definedName name="Fitcat2">#REF!</definedName>
    <definedName name="Fitcat3">#REF!</definedName>
    <definedName name="FitCat4">#REF!</definedName>
    <definedName name="FitCat5">#REF!</definedName>
    <definedName name="FittingErectionRate">#REF!</definedName>
    <definedName name="FittingManufactureRate">#REF!</definedName>
    <definedName name="Flex.Canvas">#REF!</definedName>
    <definedName name="FM">#REF!</definedName>
    <definedName name="GalvCladding">#REF!</definedName>
    <definedName name="GAS_EX">#REF!</definedName>
    <definedName name="Grounpdata">#REF!</definedName>
    <definedName name="GROUP">#REF!</definedName>
    <definedName name="Group_duct">#REF!</definedName>
    <definedName name="Groupdata">#REF!</definedName>
    <definedName name="Headername">#REF!</definedName>
    <definedName name="hrcat1">#REF!</definedName>
    <definedName name="hrcat2">#REF!</definedName>
    <definedName name="hrcat3">#REF!</definedName>
    <definedName name="hrcat4">#REF!</definedName>
    <definedName name="hrcat5">#REF!</definedName>
    <definedName name="hrfitcat1">#REF!</definedName>
    <definedName name="hrfitcat2">#REF!</definedName>
    <definedName name="hrfitcat3">#REF!</definedName>
    <definedName name="hrfitcat4">#REF!</definedName>
    <definedName name="hrfitcat5">#REF!</definedName>
    <definedName name="iDocDDif">#REF!</definedName>
    <definedName name="iDocDDif10">#REF!</definedName>
    <definedName name="iDocDDif11">#REF!</definedName>
    <definedName name="iDocDDif12">#REF!</definedName>
    <definedName name="iDocDDif13">#REF!</definedName>
    <definedName name="iDocDDif14">#REF!</definedName>
    <definedName name="iDocDDif15">#REF!</definedName>
    <definedName name="iDocDDif16">#REF!</definedName>
    <definedName name="iDocDDif17">#REF!</definedName>
    <definedName name="iDocDDif18">#REF!</definedName>
    <definedName name="iDocDDif19">#REF!</definedName>
    <definedName name="iDocDDif2">#REF!</definedName>
    <definedName name="iDocDDif20">#REF!</definedName>
    <definedName name="iDocDDif21">#REF!</definedName>
    <definedName name="iDocDDif22">#REF!</definedName>
    <definedName name="iDocDDif23">#REF!</definedName>
    <definedName name="iDocDDif24">#REF!</definedName>
    <definedName name="iDocDDif25">#REF!</definedName>
    <definedName name="iDocDDif3">#REF!</definedName>
    <definedName name="iDocDDif4">#REF!</definedName>
    <definedName name="iDocDDif5">#REF!</definedName>
    <definedName name="iDocDDif6">#REF!</definedName>
    <definedName name="iDocDDif7">#REF!</definedName>
    <definedName name="iDocDDif8">#REF!</definedName>
    <definedName name="iDocDDif9">#REF!</definedName>
    <definedName name="iDocObjRev">#REF!</definedName>
    <definedName name="iDocObjRev10">#REF!</definedName>
    <definedName name="iDocObjRev11">#REF!</definedName>
    <definedName name="iDocObjRev12">#REF!</definedName>
    <definedName name="iDocObjRev13">#REF!</definedName>
    <definedName name="iDocObjRev14">#REF!</definedName>
    <definedName name="iDocObjRev15">#REF!</definedName>
    <definedName name="iDocObjRev16">#REF!</definedName>
    <definedName name="iDocObjRev17">#REF!</definedName>
    <definedName name="iDocObjRev18">#REF!</definedName>
    <definedName name="iDocObjRev19">#REF!</definedName>
    <definedName name="iDocObjRev2">#REF!</definedName>
    <definedName name="iDocObjRev20">#REF!</definedName>
    <definedName name="iDocObjRev21">#REF!</definedName>
    <definedName name="iDocObjRev22">#REF!</definedName>
    <definedName name="iDocObjRev23">#REF!</definedName>
    <definedName name="iDocObjRev24">#REF!</definedName>
    <definedName name="iDocObjRev25">#REF!</definedName>
    <definedName name="iDocObjRev3">#REF!</definedName>
    <definedName name="iDocObjRev4">#REF!</definedName>
    <definedName name="iDocObjRev5">#REF!</definedName>
    <definedName name="iDocObjRev6">#REF!</definedName>
    <definedName name="iDocObjRev7">#REF!</definedName>
    <definedName name="iDocObjRev8">#REF!</definedName>
    <definedName name="iDocObjRev9">#REF!</definedName>
    <definedName name="iDocRev">#REF!</definedName>
    <definedName name="iDocRev10">#REF!</definedName>
    <definedName name="iDocRev11">#REF!</definedName>
    <definedName name="iDocRev12">#REF!</definedName>
    <definedName name="iDocRev13">#REF!</definedName>
    <definedName name="iDocRev14">#REF!</definedName>
    <definedName name="iDocRev15">#REF!</definedName>
    <definedName name="iDocRev16">#REF!</definedName>
    <definedName name="iDocRev17">#REF!</definedName>
    <definedName name="iDocRev18">#REF!</definedName>
    <definedName name="iDocRev19">#REF!</definedName>
    <definedName name="iDocRev2">#REF!</definedName>
    <definedName name="iDocRev20">#REF!</definedName>
    <definedName name="iDocRev21">#REF!</definedName>
    <definedName name="iDocRev22">#REF!</definedName>
    <definedName name="iDocRev23">#REF!</definedName>
    <definedName name="iDocRev24">#REF!</definedName>
    <definedName name="iDocRev25">#REF!</definedName>
    <definedName name="iDocRev3">#REF!</definedName>
    <definedName name="iDocRev4">#REF!</definedName>
    <definedName name="iDocRev5">#REF!</definedName>
    <definedName name="iDocRev6">#REF!</definedName>
    <definedName name="iDocRev7">#REF!</definedName>
    <definedName name="iDocRev8">#REF!</definedName>
    <definedName name="iDocRev9">#REF!</definedName>
    <definedName name="Iled">#REF!</definedName>
    <definedName name="InstallRate">#REF!</definedName>
    <definedName name="InstDuct">#REF!</definedName>
    <definedName name="jeClientName">#REF!</definedName>
    <definedName name="JECLIENTPROJECTNB">#REF!</definedName>
    <definedName name="jeNumber">#REF!</definedName>
    <definedName name="jeProjectLocation">#REF!</definedName>
    <definedName name="jeProjectName">#REF!</definedName>
    <definedName name="jeTitle1">#REF!</definedName>
    <definedName name="JPIT_GENERIC">#REF!</definedName>
    <definedName name="KerrSettle">#REF!</definedName>
    <definedName name="KerrSund">#REF!</definedName>
    <definedName name="Kerrtrade">#REF!</definedName>
    <definedName name="LabCat1">#REF!</definedName>
    <definedName name="LabCat2">#REF!</definedName>
    <definedName name="LabCat3">#REF!</definedName>
    <definedName name="LabCat4">#REF!</definedName>
    <definedName name="LabCat5">#REF!</definedName>
    <definedName name="LabourRate">#REF!</definedName>
    <definedName name="Lflange">#REF!</definedName>
    <definedName name="LH_smoke">#REF!</definedName>
    <definedName name="ManufactureRate">#REF!</definedName>
    <definedName name="Mark_up">#REF!</definedName>
    <definedName name="Markup">#REF!</definedName>
    <definedName name="name">#REF!</definedName>
    <definedName name="nate">#REF!</definedName>
    <definedName name="OHM">#REF!</definedName>
    <definedName name="P_LH_ACFA">#REF!</definedName>
    <definedName name="P_LH_EA">#REF!</definedName>
    <definedName name="P_LH_FA">#REF!</definedName>
    <definedName name="P_LH_MVFA">#REF!</definedName>
    <definedName name="P_RH_ACFA">#REF!</definedName>
    <definedName name="P_RH_EA">#REF!</definedName>
    <definedName name="P_RH_FA">#REF!</definedName>
    <definedName name="P_RH_MVFA">#REF!</definedName>
    <definedName name="Paint">#REF!</definedName>
    <definedName name="Paint_general">#REF!</definedName>
    <definedName name="PandG">#REF!</definedName>
    <definedName name="pipepaintrate">#REF!</definedName>
    <definedName name="PM">#REF!</definedName>
    <definedName name="Pricefix">#REF!</definedName>
    <definedName name="_xlnm.Print_Area" localSheetId="11">'Extra over items'!$A$1:$E$53</definedName>
    <definedName name="_xlnm.Print_Area" localSheetId="1">'Preliminaries and General Items'!$A$1:$F$68</definedName>
    <definedName name="_xlnm.Print_Area" localSheetId="0">'Summary Page'!$A$1:$C$44</definedName>
    <definedName name="_xlnm.Print_Area">#REF!</definedName>
    <definedName name="_xlnm.Print_Titles" localSheetId="8">'DST - Full-Function - Scheme A'!$1:$13</definedName>
    <definedName name="_xlnm.Print_Titles" localSheetId="10">'DST - Full-Function - Scheme B'!$1:$13</definedName>
    <definedName name="_xlnm.Print_Titles" localSheetId="7">'DST - Scheme A'!$1:$13</definedName>
    <definedName name="_xlnm.Print_Titles" localSheetId="9">'DST - Scheme B'!$1:$13</definedName>
    <definedName name="_xlnm.Print_Titles" localSheetId="11">'Extra over items'!$1:$6</definedName>
    <definedName name="_xlnm.Print_Titles" localSheetId="1">'Preliminaries and General Items'!#REF!</definedName>
    <definedName name="_xlnm.Print_Titles" localSheetId="0">'Summary Page'!$1:$6</definedName>
    <definedName name="Profit">#REF!</definedName>
    <definedName name="Project">#REF!</definedName>
    <definedName name="ProjectName">#REF!</definedName>
    <definedName name="ProjectNo">#REF!</definedName>
    <definedName name="Qty">#REF!</definedName>
    <definedName name="Ref_Piping_Mat">#REF!</definedName>
    <definedName name="Rev">#REF!</definedName>
    <definedName name="RevisionNo">#REF!</definedName>
    <definedName name="RH_smoke">#REF!</definedName>
    <definedName name="settle">#REF!</definedName>
    <definedName name="SettleDisc">#REF!</definedName>
    <definedName name="Settlement">#REF!</definedName>
    <definedName name="Sonic25">#REF!</definedName>
    <definedName name="Sonic50">#REF!</definedName>
    <definedName name="SontaySensors">#REF!</definedName>
    <definedName name="Station_Ventilation">#REF!</definedName>
    <definedName name="Sund">#REF!</definedName>
    <definedName name="Sundries">#REF!</definedName>
    <definedName name="Sundries_Piping">#REF!</definedName>
    <definedName name="Supplier">#REF!</definedName>
    <definedName name="system">#REF!</definedName>
    <definedName name="trade">#REF!</definedName>
    <definedName name="Trade_discount">#REF!</definedName>
    <definedName name="TradeDisc">#REF!</definedName>
    <definedName name="UP_LH_ACFA">#REF!</definedName>
    <definedName name="UP_LH_EA">#REF!</definedName>
    <definedName name="UP_LH_FA">#REF!</definedName>
    <definedName name="UP_LH_MVFA">#REF!</definedName>
    <definedName name="UP_RH_ACFA">#REF!</definedName>
    <definedName name="UP_RH_EA">#REF!</definedName>
    <definedName name="UP_RH_FA">#REF!</definedName>
    <definedName name="UP_RH_MVFA">#REF!</definedName>
    <definedName name="UPS">#REF!</definedName>
    <definedName name="wrn.PENDENCIAS." hidden="1">{#N/A,#N/A,FALSE,"GERAL";#N/A,#N/A,FALSE,"012-96";#N/A,#N/A,FALSE,"018-96";#N/A,#N/A,FALSE,"027-96";#N/A,#N/A,FALSE,"059-96";#N/A,#N/A,FALSE,"076-96";#N/A,#N/A,FALSE,"019-97";#N/A,#N/A,FALSE,"021-97";#N/A,#N/A,FALSE,"022-97";#N/A,#N/A,FALSE,"028-97"}</definedName>
    <definedName name="wrn.Print._.Output." hidden="1">{#N/A,#N/A,FALSE,"OUTPUT SHEET "}</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7" i="116" l="1"/>
  <c r="F97" i="115"/>
  <c r="F97" i="114"/>
  <c r="F97" i="102"/>
  <c r="F148" i="116"/>
  <c r="F147" i="116"/>
  <c r="F146" i="116"/>
  <c r="F145" i="116"/>
  <c r="F144" i="116"/>
  <c r="F149" i="116" s="1"/>
  <c r="F143" i="116"/>
  <c r="F138" i="116"/>
  <c r="F137" i="116"/>
  <c r="F136" i="116"/>
  <c r="F135" i="116"/>
  <c r="F134" i="116"/>
  <c r="F133" i="116"/>
  <c r="F132" i="116"/>
  <c r="F139" i="116" s="1"/>
  <c r="F126" i="116"/>
  <c r="F124" i="116"/>
  <c r="F127" i="116" s="1"/>
  <c r="F121" i="116"/>
  <c r="F120" i="116"/>
  <c r="F119" i="116"/>
  <c r="F117" i="116"/>
  <c r="F116" i="116"/>
  <c r="F115" i="116"/>
  <c r="F114" i="116"/>
  <c r="F113" i="116"/>
  <c r="F112" i="116"/>
  <c r="F111" i="116"/>
  <c r="F110" i="116"/>
  <c r="F106" i="116"/>
  <c r="F105" i="116"/>
  <c r="F104" i="116"/>
  <c r="F103" i="116"/>
  <c r="F102" i="116"/>
  <c r="F101" i="116"/>
  <c r="F107" i="116" s="1"/>
  <c r="F90" i="116"/>
  <c r="F89" i="116"/>
  <c r="F88" i="116"/>
  <c r="F87" i="116"/>
  <c r="F86" i="116"/>
  <c r="F85" i="116"/>
  <c r="F84" i="116"/>
  <c r="F83" i="116"/>
  <c r="F81" i="116"/>
  <c r="F80" i="116"/>
  <c r="F79" i="116"/>
  <c r="F75" i="116"/>
  <c r="F74" i="116"/>
  <c r="F73" i="116"/>
  <c r="F72" i="116"/>
  <c r="F71" i="116"/>
  <c r="F70" i="116"/>
  <c r="F76" i="116" s="1"/>
  <c r="F66" i="116"/>
  <c r="F65" i="116"/>
  <c r="F64" i="116"/>
  <c r="F63" i="116"/>
  <c r="F62" i="116"/>
  <c r="F61" i="116"/>
  <c r="F60" i="116"/>
  <c r="F59" i="116"/>
  <c r="F58" i="116"/>
  <c r="F57" i="116"/>
  <c r="F53" i="116"/>
  <c r="F52" i="116"/>
  <c r="F51" i="116"/>
  <c r="F50" i="116"/>
  <c r="F49" i="116"/>
  <c r="F48" i="116"/>
  <c r="F47" i="116"/>
  <c r="F46" i="116"/>
  <c r="F54" i="116" s="1"/>
  <c r="F43" i="116"/>
  <c r="F42" i="116"/>
  <c r="F41" i="116"/>
  <c r="F40" i="116"/>
  <c r="F39" i="116"/>
  <c r="F38" i="116"/>
  <c r="F37" i="116"/>
  <c r="F33" i="116"/>
  <c r="F32" i="116"/>
  <c r="F31" i="116"/>
  <c r="F30" i="116"/>
  <c r="F29" i="116"/>
  <c r="F28" i="116"/>
  <c r="F27" i="116"/>
  <c r="F26" i="116"/>
  <c r="F25" i="116"/>
  <c r="F24" i="116"/>
  <c r="F23" i="116"/>
  <c r="F34" i="116" s="1"/>
  <c r="F20" i="116"/>
  <c r="F19" i="116"/>
  <c r="F18" i="116"/>
  <c r="F17" i="116"/>
  <c r="F16" i="116"/>
  <c r="F15" i="116"/>
  <c r="F14" i="116"/>
  <c r="F13" i="116"/>
  <c r="F12" i="116"/>
  <c r="F11" i="116"/>
  <c r="B3" i="116"/>
  <c r="B2" i="116"/>
  <c r="B1" i="116"/>
  <c r="F149" i="115"/>
  <c r="F148" i="115"/>
  <c r="F147" i="115"/>
  <c r="F146" i="115"/>
  <c r="F145" i="115"/>
  <c r="F144" i="115"/>
  <c r="F143" i="115"/>
  <c r="F139" i="115"/>
  <c r="F138" i="115"/>
  <c r="F137" i="115"/>
  <c r="F136" i="115"/>
  <c r="F135" i="115"/>
  <c r="F134" i="115"/>
  <c r="F133" i="115"/>
  <c r="F132" i="115"/>
  <c r="F126" i="115"/>
  <c r="F124" i="115"/>
  <c r="F127" i="115" s="1"/>
  <c r="F120" i="115"/>
  <c r="F119" i="115"/>
  <c r="F121" i="115" s="1"/>
  <c r="F117" i="115"/>
  <c r="F116" i="115"/>
  <c r="F115" i="115"/>
  <c r="F114" i="115"/>
  <c r="F113" i="115"/>
  <c r="F112" i="115"/>
  <c r="F111" i="115"/>
  <c r="F110" i="115"/>
  <c r="F106" i="115"/>
  <c r="F105" i="115"/>
  <c r="F104" i="115"/>
  <c r="F103" i="115"/>
  <c r="F102" i="115"/>
  <c r="F101" i="115"/>
  <c r="F107" i="115" s="1"/>
  <c r="F89" i="115"/>
  <c r="F88" i="115"/>
  <c r="F87" i="115"/>
  <c r="F86" i="115"/>
  <c r="F85" i="115"/>
  <c r="F84" i="115"/>
  <c r="F83" i="115"/>
  <c r="F81" i="115"/>
  <c r="F80" i="115"/>
  <c r="F79" i="115"/>
  <c r="F90" i="115" s="1"/>
  <c r="F75" i="115"/>
  <c r="F74" i="115"/>
  <c r="F73" i="115"/>
  <c r="F72" i="115"/>
  <c r="F71" i="115"/>
  <c r="F70" i="115"/>
  <c r="F76" i="115" s="1"/>
  <c r="F65" i="115"/>
  <c r="F66" i="115" s="1"/>
  <c r="F64" i="115"/>
  <c r="F63" i="115"/>
  <c r="F62" i="115"/>
  <c r="F61" i="115"/>
  <c r="F60" i="115"/>
  <c r="F59" i="115"/>
  <c r="F58" i="115"/>
  <c r="F57" i="115"/>
  <c r="F53" i="115"/>
  <c r="F52" i="115"/>
  <c r="F51" i="115"/>
  <c r="F50" i="115"/>
  <c r="F49" i="115"/>
  <c r="F48" i="115"/>
  <c r="F47" i="115"/>
  <c r="F46" i="115"/>
  <c r="F54" i="115" s="1"/>
  <c r="F42" i="115"/>
  <c r="F41" i="115"/>
  <c r="F43" i="115" s="1"/>
  <c r="F40" i="115"/>
  <c r="F39" i="115"/>
  <c r="F38" i="115"/>
  <c r="F37" i="115"/>
  <c r="F33" i="115"/>
  <c r="F32" i="115"/>
  <c r="F31" i="115"/>
  <c r="F30" i="115"/>
  <c r="F29" i="115"/>
  <c r="F28" i="115"/>
  <c r="F27" i="115"/>
  <c r="F26" i="115"/>
  <c r="F25" i="115"/>
  <c r="F24" i="115"/>
  <c r="F23" i="115"/>
  <c r="F34" i="115" s="1"/>
  <c r="F19" i="115"/>
  <c r="F18" i="115"/>
  <c r="F17" i="115"/>
  <c r="F20" i="115" s="1"/>
  <c r="F16" i="115"/>
  <c r="F15" i="115"/>
  <c r="F14" i="115"/>
  <c r="F13" i="115"/>
  <c r="F12" i="115"/>
  <c r="F11" i="115"/>
  <c r="B3" i="115"/>
  <c r="B2" i="115"/>
  <c r="B1" i="115"/>
  <c r="F148" i="114"/>
  <c r="F147" i="114"/>
  <c r="F146" i="114"/>
  <c r="F145" i="114"/>
  <c r="F144" i="114"/>
  <c r="F149" i="114" s="1"/>
  <c r="F143" i="114"/>
  <c r="F138" i="114"/>
  <c r="F137" i="114"/>
  <c r="F136" i="114"/>
  <c r="F135" i="114"/>
  <c r="F134" i="114"/>
  <c r="F133" i="114"/>
  <c r="F132" i="114"/>
  <c r="F139" i="114" s="1"/>
  <c r="F126" i="114"/>
  <c r="F124" i="114"/>
  <c r="F127" i="114" s="1"/>
  <c r="F120" i="114"/>
  <c r="F119" i="114"/>
  <c r="F117" i="114"/>
  <c r="F116" i="114"/>
  <c r="F115" i="114"/>
  <c r="F114" i="114"/>
  <c r="F113" i="114"/>
  <c r="F121" i="114" s="1"/>
  <c r="F112" i="114"/>
  <c r="F111" i="114"/>
  <c r="F110" i="114"/>
  <c r="F106" i="114"/>
  <c r="F105" i="114"/>
  <c r="F107" i="114" s="1"/>
  <c r="F104" i="114"/>
  <c r="F103" i="114"/>
  <c r="F102" i="114"/>
  <c r="F101" i="114"/>
  <c r="F89" i="114"/>
  <c r="F88" i="114"/>
  <c r="F87" i="114"/>
  <c r="F86" i="114"/>
  <c r="F85" i="114"/>
  <c r="F84" i="114"/>
  <c r="F83" i="114"/>
  <c r="F81" i="114"/>
  <c r="F80" i="114"/>
  <c r="F79" i="114"/>
  <c r="F90" i="114" s="1"/>
  <c r="F75" i="114"/>
  <c r="F74" i="114"/>
  <c r="F73" i="114"/>
  <c r="F72" i="114"/>
  <c r="F71" i="114"/>
  <c r="F70" i="114"/>
  <c r="F76" i="114" s="1"/>
  <c r="F65" i="114"/>
  <c r="F64" i="114"/>
  <c r="F63" i="114"/>
  <c r="F62" i="114"/>
  <c r="F61" i="114"/>
  <c r="F60" i="114"/>
  <c r="F66" i="114" s="1"/>
  <c r="F59" i="114"/>
  <c r="F58" i="114"/>
  <c r="F57" i="114"/>
  <c r="F53" i="114"/>
  <c r="F52" i="114"/>
  <c r="F54" i="114" s="1"/>
  <c r="F51" i="114"/>
  <c r="F50" i="114"/>
  <c r="F49" i="114"/>
  <c r="F48" i="114"/>
  <c r="F47" i="114"/>
  <c r="F46" i="114"/>
  <c r="F42" i="114"/>
  <c r="F41" i="114"/>
  <c r="F40" i="114"/>
  <c r="F39" i="114"/>
  <c r="F38" i="114"/>
  <c r="F37" i="114"/>
  <c r="F43" i="114" s="1"/>
  <c r="F34" i="114"/>
  <c r="F33" i="114"/>
  <c r="F32" i="114"/>
  <c r="F31" i="114"/>
  <c r="F30" i="114"/>
  <c r="F29" i="114"/>
  <c r="F28" i="114"/>
  <c r="F27" i="114"/>
  <c r="F26" i="114"/>
  <c r="F25" i="114"/>
  <c r="F24" i="114"/>
  <c r="F23" i="114"/>
  <c r="F19" i="114"/>
  <c r="F18" i="114"/>
  <c r="F17" i="114"/>
  <c r="F16" i="114"/>
  <c r="F15" i="114"/>
  <c r="F14" i="114"/>
  <c r="F13" i="114"/>
  <c r="F12" i="114"/>
  <c r="F20" i="114" s="1"/>
  <c r="F11" i="114"/>
  <c r="B3" i="114"/>
  <c r="B2" i="114"/>
  <c r="B1" i="114"/>
  <c r="F50" i="102"/>
  <c r="F151" i="116" l="1"/>
  <c r="C13" i="28" s="1"/>
  <c r="F151" i="115"/>
  <c r="C11" i="28" s="1"/>
  <c r="F151" i="114"/>
  <c r="C12" i="28" s="1"/>
  <c r="D206" i="113"/>
  <c r="D58" i="113"/>
  <c r="D28" i="113"/>
  <c r="D29" i="113" s="1"/>
  <c r="D206" i="112"/>
  <c r="D58" i="112"/>
  <c r="D28" i="112"/>
  <c r="D29" i="112" s="1"/>
  <c r="D206" i="111"/>
  <c r="D58" i="111"/>
  <c r="D28" i="111"/>
  <c r="D29" i="111" s="1"/>
  <c r="D206" i="110"/>
  <c r="D58" i="110"/>
  <c r="D28" i="110"/>
  <c r="D29" i="110" s="1"/>
  <c r="D205" i="113" l="1"/>
  <c r="D207" i="113" s="1"/>
  <c r="D69" i="113"/>
  <c r="D191" i="113" s="1"/>
  <c r="D192" i="113"/>
  <c r="D193" i="113" s="1"/>
  <c r="D198" i="113" s="1"/>
  <c r="D260" i="113" s="1"/>
  <c r="D205" i="112"/>
  <c r="D207" i="112" s="1"/>
  <c r="D192" i="112"/>
  <c r="D69" i="112"/>
  <c r="D191" i="112" s="1"/>
  <c r="D205" i="111"/>
  <c r="D207" i="111" s="1"/>
  <c r="D192" i="111"/>
  <c r="D69" i="111"/>
  <c r="D191" i="111" s="1"/>
  <c r="D205" i="110"/>
  <c r="D207" i="110" s="1"/>
  <c r="D192" i="110"/>
  <c r="D193" i="110" s="1"/>
  <c r="D198" i="110" s="1"/>
  <c r="D260" i="110" s="1"/>
  <c r="D69" i="110"/>
  <c r="D191" i="110" s="1"/>
  <c r="D208" i="113" l="1"/>
  <c r="D215" i="113"/>
  <c r="D261" i="113" s="1"/>
  <c r="D198" i="112"/>
  <c r="D260" i="112" s="1"/>
  <c r="D215" i="112"/>
  <c r="D261" i="112" s="1"/>
  <c r="D208" i="112"/>
  <c r="D193" i="111"/>
  <c r="D198" i="111" s="1"/>
  <c r="D260" i="111" s="1"/>
  <c r="D215" i="111"/>
  <c r="D261" i="111" s="1"/>
  <c r="D208" i="111"/>
  <c r="D215" i="110"/>
  <c r="D261" i="110" s="1"/>
  <c r="D208" i="110"/>
  <c r="B3" i="106" l="1"/>
  <c r="B3" i="102"/>
  <c r="F81" i="106" l="1"/>
  <c r="F80" i="106"/>
  <c r="F79" i="106"/>
  <c r="F78" i="106"/>
  <c r="F74" i="106"/>
  <c r="F73" i="106"/>
  <c r="F72" i="106"/>
  <c r="F67" i="106"/>
  <c r="F66" i="106"/>
  <c r="F65" i="106"/>
  <c r="F64" i="106"/>
  <c r="F63" i="106"/>
  <c r="F51" i="106"/>
  <c r="F50" i="106"/>
  <c r="F49" i="106"/>
  <c r="F48" i="106"/>
  <c r="F44" i="106"/>
  <c r="F43" i="106"/>
  <c r="F42" i="106"/>
  <c r="F41" i="106"/>
  <c r="F40" i="106"/>
  <c r="F36" i="106"/>
  <c r="F35" i="106"/>
  <c r="F34" i="106"/>
  <c r="F33" i="106"/>
  <c r="F32" i="106"/>
  <c r="F28" i="106"/>
  <c r="F27" i="106"/>
  <c r="F26" i="106"/>
  <c r="F25" i="106"/>
  <c r="F24" i="106"/>
  <c r="F23" i="106"/>
  <c r="F22" i="106"/>
  <c r="F21" i="106"/>
  <c r="F17" i="106"/>
  <c r="F16" i="106"/>
  <c r="F15" i="106"/>
  <c r="F14" i="106"/>
  <c r="F13" i="106"/>
  <c r="F12" i="106"/>
  <c r="F11" i="106"/>
  <c r="B2" i="106"/>
  <c r="B1" i="106"/>
  <c r="F148" i="102"/>
  <c r="F147" i="102"/>
  <c r="F146" i="102"/>
  <c r="F145" i="102"/>
  <c r="F144" i="102"/>
  <c r="F143" i="102"/>
  <c r="F138" i="102"/>
  <c r="F137" i="102"/>
  <c r="F136" i="102"/>
  <c r="F135" i="102"/>
  <c r="F134" i="102"/>
  <c r="F133" i="102"/>
  <c r="F132" i="102"/>
  <c r="F126" i="102"/>
  <c r="F124" i="102"/>
  <c r="F120" i="102"/>
  <c r="F119" i="102"/>
  <c r="F117" i="102"/>
  <c r="F116" i="102"/>
  <c r="F115" i="102"/>
  <c r="F114" i="102"/>
  <c r="F113" i="102"/>
  <c r="F112" i="102"/>
  <c r="F111" i="102"/>
  <c r="F110" i="102"/>
  <c r="F106" i="102"/>
  <c r="F105" i="102"/>
  <c r="F104" i="102"/>
  <c r="F103" i="102"/>
  <c r="F102" i="102"/>
  <c r="F101" i="102"/>
  <c r="F89" i="102"/>
  <c r="F88" i="102"/>
  <c r="F87" i="102"/>
  <c r="F86" i="102"/>
  <c r="F85" i="102"/>
  <c r="F84" i="102"/>
  <c r="F83" i="102"/>
  <c r="F81" i="102"/>
  <c r="F80" i="102"/>
  <c r="F79" i="102"/>
  <c r="F75" i="102"/>
  <c r="F74" i="102"/>
  <c r="F73" i="102"/>
  <c r="F72" i="102"/>
  <c r="F71" i="102"/>
  <c r="F70" i="102"/>
  <c r="F65" i="102"/>
  <c r="F64" i="102"/>
  <c r="F63" i="102"/>
  <c r="F62" i="102"/>
  <c r="F61" i="102"/>
  <c r="F60" i="102"/>
  <c r="F59" i="102"/>
  <c r="F58" i="102"/>
  <c r="F57" i="102"/>
  <c r="F53" i="102"/>
  <c r="F52" i="102"/>
  <c r="F51" i="102"/>
  <c r="F49" i="102"/>
  <c r="F48" i="102"/>
  <c r="F47" i="102"/>
  <c r="F46" i="102"/>
  <c r="F42" i="102"/>
  <c r="F41" i="102"/>
  <c r="F40" i="102"/>
  <c r="F39" i="102"/>
  <c r="F38" i="102"/>
  <c r="F37" i="102"/>
  <c r="F33" i="102"/>
  <c r="F32" i="102"/>
  <c r="F31" i="102"/>
  <c r="F30" i="102"/>
  <c r="F29" i="102"/>
  <c r="F28" i="102"/>
  <c r="F27" i="102"/>
  <c r="F26" i="102"/>
  <c r="F25" i="102"/>
  <c r="F24" i="102"/>
  <c r="F23" i="102"/>
  <c r="F19" i="102"/>
  <c r="F18" i="102"/>
  <c r="F17" i="102"/>
  <c r="F16" i="102"/>
  <c r="F15" i="102"/>
  <c r="F14" i="102"/>
  <c r="F13" i="102"/>
  <c r="F12" i="102"/>
  <c r="F11" i="102"/>
  <c r="B2" i="102"/>
  <c r="B1" i="102"/>
  <c r="F75" i="106" l="1"/>
  <c r="F82" i="106"/>
  <c r="F34" i="102"/>
  <c r="F54" i="102"/>
  <c r="F52" i="106"/>
  <c r="F37" i="106"/>
  <c r="F18" i="106"/>
  <c r="F68" i="106"/>
  <c r="F45" i="106"/>
  <c r="F29" i="106"/>
  <c r="F76" i="102"/>
  <c r="F20" i="102"/>
  <c r="F107" i="102"/>
  <c r="F127" i="102"/>
  <c r="F121" i="102"/>
  <c r="F139" i="102"/>
  <c r="F90" i="102"/>
  <c r="F66" i="102"/>
  <c r="F43" i="102"/>
  <c r="F149" i="102"/>
  <c r="F84" i="106" l="1"/>
  <c r="C14" i="28" s="1"/>
  <c r="F151" i="102"/>
  <c r="C10" i="28" s="1"/>
  <c r="C16" i="28" l="1"/>
  <c r="C17" i="28" s="1"/>
  <c r="C18" i="28" s="1"/>
  <c r="C44" i="28" s="1"/>
  <c r="D55" i="87"/>
  <c r="A19" i="87"/>
  <c r="A25" i="87" s="1"/>
  <c r="A29" i="87" s="1"/>
  <c r="A33" i="87" s="1"/>
  <c r="A41" i="87" s="1"/>
  <c r="A43" i="87" s="1"/>
  <c r="A45" i="87" s="1"/>
  <c r="A49" i="87" s="1"/>
  <c r="A55" i="87" s="1"/>
  <c r="A57" i="87" s="1"/>
  <c r="A59" i="87" s="1"/>
  <c r="A61" i="87" s="1"/>
  <c r="A63" i="87" s="1"/>
  <c r="A67" i="87" s="1"/>
  <c r="B4" i="87" l="1"/>
  <c r="B9" i="28" s="1"/>
  <c r="B5" i="87"/>
  <c r="B3" i="87"/>
  <c r="B2" i="87"/>
  <c r="B1" i="87"/>
  <c r="B5" i="80" l="1"/>
  <c r="B4" i="80"/>
  <c r="B3" i="80"/>
  <c r="B2" i="80"/>
  <c r="B1" i="80"/>
  <c r="B4" i="28"/>
</calcChain>
</file>

<file path=xl/sharedStrings.xml><?xml version="1.0" encoding="utf-8"?>
<sst xmlns="http://schemas.openxmlformats.org/spreadsheetml/2006/main" count="4772" uniqueCount="846">
  <si>
    <t>Project:-</t>
  </si>
  <si>
    <t>Project No:-</t>
  </si>
  <si>
    <t>Date:-</t>
  </si>
  <si>
    <t>Bill:-</t>
  </si>
  <si>
    <t>Rev:-</t>
  </si>
  <si>
    <t>ITEM</t>
  </si>
  <si>
    <t>DESCRIPTION</t>
  </si>
  <si>
    <t>AMOUNT</t>
  </si>
  <si>
    <t>SUMMARY</t>
  </si>
  <si>
    <t>Total (Carried forward to Master Summary Page)</t>
  </si>
  <si>
    <t>UNIT</t>
  </si>
  <si>
    <t>QTY</t>
  </si>
  <si>
    <t>RATE</t>
  </si>
  <si>
    <t>Sum</t>
  </si>
  <si>
    <t>A</t>
  </si>
  <si>
    <t>Item</t>
  </si>
  <si>
    <r>
      <t xml:space="preserve">Low Pressure Ducting </t>
    </r>
    <r>
      <rPr>
        <sz val="10"/>
        <rFont val="Arial"/>
        <family val="2"/>
      </rPr>
      <t xml:space="preserve"> Rectangular &amp; Round Ducting including all necessary bends, spigots, fittings, galvanised duct supports, joints, fixings, vanes, hangers, supports and accessories, complete as shown on drawings, pressure tested and as per specifications. </t>
    </r>
  </si>
  <si>
    <t>Ø150</t>
  </si>
  <si>
    <t>m</t>
  </si>
  <si>
    <t>Ø200</t>
  </si>
  <si>
    <t>Ø300</t>
  </si>
  <si>
    <t>no</t>
  </si>
  <si>
    <t>Ø250</t>
  </si>
  <si>
    <t>ADDITIONAL ITEMS:</t>
  </si>
  <si>
    <t>Additional items shown on drawings and schematics and diagrams or in written or tabulated HVAC specification but not in BOQ and vice versa, that is necessary for a complete and fully operational and balanced system in accordance with the HVAC drawings, specifications, diagrams or schematics issued. NOTE that additional items may not be claimed at later stage by HVAC contractor, unless if the design scope changed.</t>
  </si>
  <si>
    <t>2.12.1</t>
  </si>
  <si>
    <t>2.12.2</t>
  </si>
  <si>
    <t>2.12.3</t>
  </si>
  <si>
    <t>EXTRA OVERS</t>
  </si>
  <si>
    <t xml:space="preserve">EXTRA OVER </t>
  </si>
  <si>
    <t>Below items may be included in the contract at a later stage therefore rates deemed compulsory.  However, total value not to be included under the total tender amount</t>
  </si>
  <si>
    <t>A.1</t>
  </si>
  <si>
    <t>GALVANIZED STRAIGHT DUCTING</t>
  </si>
  <si>
    <t>A.1.1</t>
  </si>
  <si>
    <t>Category 1</t>
  </si>
  <si>
    <t>sqm</t>
  </si>
  <si>
    <t>Rate</t>
  </si>
  <si>
    <t>A.1.2</t>
  </si>
  <si>
    <t>Category 2</t>
  </si>
  <si>
    <t>A.1.3</t>
  </si>
  <si>
    <t>Category 3</t>
  </si>
  <si>
    <t>A.1.4</t>
  </si>
  <si>
    <t>Category 4</t>
  </si>
  <si>
    <t>A.1.5</t>
  </si>
  <si>
    <t>Category 5</t>
  </si>
  <si>
    <t>A.2</t>
  </si>
  <si>
    <t>GALVANIZED ROUND DUCTING: (Category 6)</t>
  </si>
  <si>
    <t>A.2.1</t>
  </si>
  <si>
    <t>Ø100</t>
  </si>
  <si>
    <t>A.2.2</t>
  </si>
  <si>
    <t>A.2.3</t>
  </si>
  <si>
    <t>A.2.4</t>
  </si>
  <si>
    <t>A.2.5</t>
  </si>
  <si>
    <t>A.2.6</t>
  </si>
  <si>
    <t>Ø350</t>
  </si>
  <si>
    <t>A.3</t>
  </si>
  <si>
    <t>INSULATED 2.5m FLEXIBLE DUCTING (ACOUSTIC) c/w JUBILEE CLAMPS:</t>
  </si>
  <si>
    <t>A.3.1</t>
  </si>
  <si>
    <t>A.3.2</t>
  </si>
  <si>
    <t>A.3.3</t>
  </si>
  <si>
    <t>A.3.4</t>
  </si>
  <si>
    <t>A.3.5</t>
  </si>
  <si>
    <t>A.4</t>
  </si>
  <si>
    <t>UNINSULATED 2.5m FLEXIBLE DUCTING (ACOUSTIC) c/w JUBILEE CLAMPS:</t>
  </si>
  <si>
    <t>A.4.1</t>
  </si>
  <si>
    <t>A.4.2</t>
  </si>
  <si>
    <t>A.4.3</t>
  </si>
  <si>
    <t>A.4.4</t>
  </si>
  <si>
    <t>A.4.5</t>
  </si>
  <si>
    <t>A.5</t>
  </si>
  <si>
    <t>CEILING TILES</t>
  </si>
  <si>
    <t>A.5.1</t>
  </si>
  <si>
    <t>Replacement of any damaged ceiling tiles during installation - 600x1200</t>
  </si>
  <si>
    <t>A.6</t>
  </si>
  <si>
    <t>A.6.1</t>
  </si>
  <si>
    <t>A.6.2</t>
  </si>
  <si>
    <t>A.6.3</t>
  </si>
  <si>
    <t>A.6.4</t>
  </si>
  <si>
    <t>A.6.5</t>
  </si>
  <si>
    <t>Project:</t>
  </si>
  <si>
    <t>Project No:</t>
  </si>
  <si>
    <t>Date:</t>
  </si>
  <si>
    <t>Bill:</t>
  </si>
  <si>
    <t>Rev:</t>
  </si>
  <si>
    <t>WITS - CLM DATA CENTRE</t>
  </si>
  <si>
    <t>1005297-24</t>
  </si>
  <si>
    <t>DX SPLIT - UPS 7.1 kW</t>
  </si>
  <si>
    <t>PRELIMINARIES AND GENERAL AS PER THE CONDITIONS OF THE CONTRACT</t>
  </si>
  <si>
    <t>The Framework Schedule of rates is applicable to all Model Projects and Package Orders.</t>
  </si>
  <si>
    <t>FIXED PRELIMINARIES</t>
  </si>
  <si>
    <t>Health and safety</t>
  </si>
  <si>
    <t>Plan, file and basic Mandatories (refer to Annexure 5)</t>
  </si>
  <si>
    <t>Mobile crane as per the Tender briefing document, Annexure 2 (crane specification to be submitted with tender)</t>
  </si>
  <si>
    <t>day</t>
  </si>
  <si>
    <t>Non-standard scaffolding</t>
  </si>
  <si>
    <t>Note: Scaffolding for builderswork excluded and to be priced during construction</t>
  </si>
  <si>
    <t>Scaffolding (if required for the Model project)</t>
  </si>
  <si>
    <t>Maintenance and guarantee</t>
  </si>
  <si>
    <t xml:space="preserve">One year's maintenance and guarantee </t>
  </si>
  <si>
    <t>Additional Fixed Preliminaries items</t>
  </si>
  <si>
    <t>Items which are not covered in the items above or in the Bill of Quantities and falls within the Preliminaries and General definition as per the Scope, Annexure 2 (list to be provided with the tender)</t>
  </si>
  <si>
    <t>MONTHLY PRELIMINARIES</t>
  </si>
  <si>
    <t>Health and safety compliance including Part-time Health and Safety Officer (cost per month)</t>
  </si>
  <si>
    <t>Note: Tenderers to only price applicable item for the Model project.</t>
  </si>
  <si>
    <t>Cost per month where Total of the Prices is R 0 to R 2 million ONLY WHEN high-risk factors are applicable</t>
  </si>
  <si>
    <t>Mnth</t>
  </si>
  <si>
    <t xml:space="preserve">Cost per month where Total of the Prices is R 2 million to R 5 million </t>
  </si>
  <si>
    <t>Cost per month where Total of the Prices is R 5 million to R 20 million</t>
  </si>
  <si>
    <t>Additional Monthly Preliminaries items</t>
  </si>
  <si>
    <t xml:space="preserve">EQUIPMENT </t>
  </si>
  <si>
    <t>Site enclosure, hoarding, temporary screens, etc.</t>
  </si>
  <si>
    <t xml:space="preserve">1.80m High galvanised diamond mesh fence tied to and including galvanised posts, stays, etc. fixed in ground and covered with 50% green shade cloth </t>
  </si>
  <si>
    <t>900 x 1 800mm High single gate to suit fencing and covered with galvanised wire mesh and 50% shade cloth, including hinges, heavy duty lockable barrel bolt and 51mm "Union 3122" padlock</t>
  </si>
  <si>
    <t>No</t>
  </si>
  <si>
    <t>6 000 x 1 800mm High double leaf gate covered with galvanised wire mesh and 50% shade cloth, including hinges, heavy duty lockable barrel bolt and 51mm "Union 3122" padlock</t>
  </si>
  <si>
    <t>Rate only</t>
  </si>
  <si>
    <t>Drywall barricade 2.7m high of galvanised steel channel section rails and studs covered on one side with 12,5mm gypsum plasterboard and finished with two coats interior quality PVA emulsion paint, including corners, ends, etc.</t>
  </si>
  <si>
    <t>Extra over preceding item for hollow core single door 813 x 2032mm high, including steel frame, two-lever mortice lock, primer and two coats paint</t>
  </si>
  <si>
    <t>Additional Equipment Preliminaries items</t>
  </si>
  <si>
    <t>DX IN-ROW COOLERS - SUPPLY, INSTALL, TEST &amp; COMMISSION</t>
  </si>
  <si>
    <t>New direct-expansion (DX) in-row cooling units, supplied, tested and installed in position in accordance with the Technical Data Sheet and Specification attached to this tender package, as a like-for-like replacement of the existing in-row cooling units. Scope comprises five (5) COOLING-ONLY in-row units and one (1) FULL-FUNCTION in-row unit (integral humidifier, electric reheat and active dehumidification) for room humidity control. Including refrigerant piping, all necessary trunking, electrical connections, control wiring, hard-wired remote controllers, labelling, hail-guards, unit-strut brackets and all mounting accessories. All figures to be derated by the Contractor for site conditions (approx. 1 750 m a.s.l., Johannesburg; ambient per Specification). INDOOR UNITS per Specification including unit-mounted controllers c/w wiring, filters and filter frames, condensate drain provision, connection to electrical isolator within 1 m (provided adjacent, by others) and all required accessories. OUTDOOR UNITS per Specification including galvanised/anti-corrosion mounts, brackets, fasteners, vibration pads, controller box, connection to electrical isolator within 1 m, expansion valves, piping, adapters and all items required for a complete installation capable of the design intent.</t>
  </si>
  <si>
    <t>INDOOR IN-ROW UNITS - COOLING-ONLY (Supply &amp; Install)</t>
  </si>
  <si>
    <t>2.1.1</t>
  </si>
  <si>
    <t>2.1.2</t>
  </si>
  <si>
    <t>Anti-vibration mounts (AVM) / TICO pads - selected for unit operating weight</t>
  </si>
  <si>
    <t>2.1.3</t>
  </si>
  <si>
    <t>set</t>
  </si>
  <si>
    <t>2.1.4</t>
  </si>
  <si>
    <t>Refrigerant leak detection sensor (onboard or remote rope-type per TDS)</t>
  </si>
  <si>
    <t>2.1.5</t>
  </si>
  <si>
    <t>2.1.6</t>
  </si>
  <si>
    <t>Unit-mounted HMI controller c/w wiring, terminations and configuration</t>
  </si>
  <si>
    <t>2.1.7</t>
  </si>
  <si>
    <t>Equipment labelling - engraved Traffolyte labels, asset tags, schematic identification</t>
  </si>
  <si>
    <t>2.1.8</t>
  </si>
  <si>
    <t>Additional item necessary for completion - contractor to describe</t>
  </si>
  <si>
    <t>2.1.9</t>
  </si>
  <si>
    <t>Subtotal 2.1 - Indoor In-Row Units</t>
  </si>
  <si>
    <t>Subtotal</t>
  </si>
  <si>
    <t>INDOOR IN-ROW UNIT - FULL-FUNCTION (Supply &amp; Install)</t>
  </si>
  <si>
    <t>2.2.1</t>
  </si>
  <si>
    <t>2.2.2</t>
  </si>
  <si>
    <t>2.2.3</t>
  </si>
  <si>
    <t>2.2.4</t>
  </si>
  <si>
    <t>2.2.5</t>
  </si>
  <si>
    <t>Anti-vibration mounts (AVM) / TICO pads</t>
  </si>
  <si>
    <t>2.2.6</t>
  </si>
  <si>
    <t>Filter sets - one for commissioning plus one at handover (total 2 sets)</t>
  </si>
  <si>
    <t>2.2.7</t>
  </si>
  <si>
    <t>Refrigerant leak detection sensor</t>
  </si>
  <si>
    <t>2.2.8</t>
  </si>
  <si>
    <t>S-trap condensate drain connection PLUS humidifier drain connection</t>
  </si>
  <si>
    <t>2.2.9</t>
  </si>
  <si>
    <t>2.2.10</t>
  </si>
  <si>
    <t>Equipment labelling - engraved Traffolyte, asset tags, schematic identification</t>
  </si>
  <si>
    <t>2.2.11</t>
  </si>
  <si>
    <t>Subtotal 2.2 - Indoor In-Row Unit</t>
  </si>
  <si>
    <t>OUTDOOR CONDENSER UNITS - Supply &amp; Install</t>
  </si>
  <si>
    <t>2.3.1</t>
  </si>
  <si>
    <t>2.3.2</t>
  </si>
  <si>
    <t>2.3.3</t>
  </si>
  <si>
    <t>Hail guards (galvanised steel mesh) fitted to condenser coil face</t>
  </si>
  <si>
    <t>2.3.4</t>
  </si>
  <si>
    <t>2.3.5</t>
  </si>
  <si>
    <t>2.3.6</t>
  </si>
  <si>
    <t>Subtotal 2.3 - Outdoor Condenser Units</t>
  </si>
  <si>
    <t>REFRIGERANT PIPING SYSTEM</t>
  </si>
  <si>
    <t>2.4.1</t>
  </si>
  <si>
    <t>2.4.2</t>
  </si>
  <si>
    <t>2.4.3</t>
  </si>
  <si>
    <t>2.4.4</t>
  </si>
  <si>
    <t>Fire-stopping at fire-rated penetrations (intumescent sealant + certificate)</t>
  </si>
  <si>
    <t>2.4.5</t>
  </si>
  <si>
    <t>2.4.6</t>
  </si>
  <si>
    <t>Filter drier (one per circuit)</t>
  </si>
  <si>
    <t>2.4.7</t>
  </si>
  <si>
    <t>Sight glass with moisture indicator (one per circuit)</t>
  </si>
  <si>
    <t>2.4.8</t>
  </si>
  <si>
    <t>kg</t>
  </si>
  <si>
    <t>Vacuum / dehydration to &lt;500 microns including standing test</t>
  </si>
  <si>
    <t>Pipe identification labels and flow-direction arrows</t>
  </si>
  <si>
    <t>Subtotal 2.4 - Refrigerant Piping System</t>
  </si>
  <si>
    <t>CONDENSATE &amp; HUMIDIFIER WATER / DRAINAGE</t>
  </si>
  <si>
    <t>2.5.1</t>
  </si>
  <si>
    <t>2.5.2</t>
  </si>
  <si>
    <t>2.5.3</t>
  </si>
  <si>
    <t>2.5.4</t>
  </si>
  <si>
    <t>2.5.5</t>
  </si>
  <si>
    <t>Humidifier make-up water supply - connection, isolation valve and strainer (full-function unit)</t>
  </si>
  <si>
    <t>2.5.6</t>
  </si>
  <si>
    <t>Humidifier drain connection to waste / tundish (full-function unit)</t>
  </si>
  <si>
    <t>2.5.7</t>
  </si>
  <si>
    <t>2.5.8</t>
  </si>
  <si>
    <t>2.5.9</t>
  </si>
  <si>
    <t>Subtotal 2.5 - Condensate &amp; Humidifier Water / Drainage</t>
  </si>
  <si>
    <t>ELECTRICAL INSTALLATION</t>
  </si>
  <si>
    <t>2.6.1</t>
  </si>
  <si>
    <t>2.6.2</t>
  </si>
  <si>
    <t>2.6.3</t>
  </si>
  <si>
    <t>2.6.4</t>
  </si>
  <si>
    <t>2.6.5</t>
  </si>
  <si>
    <t>Cable glands, lugs and terminations</t>
  </si>
  <si>
    <t>2.6.6</t>
  </si>
  <si>
    <t>Subtotal 2.6 - Electrical Installation</t>
  </si>
  <si>
    <t>CONTROLS, INSTRUMENTATION &amp; BMS INTEGRATION</t>
  </si>
  <si>
    <t>2.7.1</t>
  </si>
  <si>
    <t>2.7.2</t>
  </si>
  <si>
    <t>Unit-to-unit interlink cabling for group / teamwork supervisory operation (per manufacturer)</t>
  </si>
  <si>
    <t>2.7.3</t>
  </si>
  <si>
    <t>2.7.4</t>
  </si>
  <si>
    <t>2.7.5</t>
  </si>
  <si>
    <t>Humidity control configuration - full-function unit set as lead humidity controller; cooling-only units sensible-only. Configure to avoid demand-fighting.</t>
  </si>
  <si>
    <t>2.7.6</t>
  </si>
  <si>
    <t>2.7.7</t>
  </si>
  <si>
    <t>Network cabling - Cat 6, terminated and tested (BMS / HMI / interlinks)</t>
  </si>
  <si>
    <t>2.7.8</t>
  </si>
  <si>
    <t>BACnet points list verification &amp; integration with existing site BMS head-end</t>
  </si>
  <si>
    <t>2.7.9</t>
  </si>
  <si>
    <t>BMS graphics development and integration on existing head-end (6 units)</t>
  </si>
  <si>
    <t>2.7.10</t>
  </si>
  <si>
    <t>Controls commissioning, sensor calibration, alarm verification, setpoint handover</t>
  </si>
  <si>
    <t>2.7.11</t>
  </si>
  <si>
    <t>Subtotal 2.7 - Controls, Instrumentation &amp; Bms Integration</t>
  </si>
  <si>
    <t>BUILDERS WORK &amp; CIVILS</t>
  </si>
  <si>
    <t>2.8.1</t>
  </si>
  <si>
    <t>2.8.2</t>
  </si>
  <si>
    <t>2.8.3</t>
  </si>
  <si>
    <t>Concrete plinths / housekeeping pads for outdoor condensers (reinforced)</t>
  </si>
  <si>
    <t>HOT / COLD AISLE CONTAINMENT - DISASSEMBLY &amp; REASSEMBLY</t>
  </si>
  <si>
    <t>The new in-row units are installed into existing hot/cold-aisle containment. The Contractor shall open (disassemble) the existing containment locally at each in-row position to permit removal of the redundant units and installation of the new units, then reinstate (reassemble) and re-seal the containment to restore airflow integrity. All work in a live data hall - maintain separation, dust control and airflow management throughout.</t>
  </si>
  <si>
    <t>2.9.1</t>
  </si>
  <si>
    <t>Disassembly of existing hot/cold-aisle containment panels / doors locally at each in-row position to allow removal &amp; installation</t>
  </si>
  <si>
    <t>2.9.2</t>
  </si>
  <si>
    <t>Temporary blanking / airflow management during works in the live hall</t>
  </si>
  <si>
    <t>2.9.3</t>
  </si>
  <si>
    <t>Reassembly &amp; re-sealing of containment after install; restore airflow integrity</t>
  </si>
  <si>
    <t>2.9.4</t>
  </si>
  <si>
    <t>Replacement of any damaged containment panels / seals / brush grommets</t>
  </si>
  <si>
    <t>2.9.5</t>
  </si>
  <si>
    <t>2.9.6</t>
  </si>
  <si>
    <t>Subtotal 2.9 - Hot / Cold Aisle Containment</t>
  </si>
  <si>
    <t>2.10</t>
  </si>
  <si>
    <t>2.10.1</t>
  </si>
  <si>
    <t>2.10.2</t>
  </si>
  <si>
    <t>2.10.3</t>
  </si>
  <si>
    <t>2.10.4</t>
  </si>
  <si>
    <t>2.10.5</t>
  </si>
  <si>
    <t>2.10.6</t>
  </si>
  <si>
    <t>2.10.7</t>
  </si>
  <si>
    <t>2.11</t>
  </si>
  <si>
    <t>TESTING &amp; COMMISSIONING</t>
  </si>
  <si>
    <t>2.11.1</t>
  </si>
  <si>
    <t>2.11.2</t>
  </si>
  <si>
    <t>2.11.3</t>
  </si>
  <si>
    <t>Air balance testing - supply / return airflows, velocity over coil</t>
  </si>
  <si>
    <t>Humidity control functional test (full-function unit) - humidify / dehumidify / reheat</t>
  </si>
  <si>
    <t>2.12</t>
  </si>
  <si>
    <t>2.12.4</t>
  </si>
  <si>
    <t>2.12.5</t>
  </si>
  <si>
    <t>2.12.6</t>
  </si>
  <si>
    <t>2.12.7</t>
  </si>
  <si>
    <t>2.13</t>
  </si>
  <si>
    <t>SPARES &amp; RECOMMENDED CONSUMABLES</t>
  </si>
  <si>
    <t>2.13.1</t>
  </si>
  <si>
    <t>-</t>
  </si>
  <si>
    <t>2.13.2</t>
  </si>
  <si>
    <t>2.13.3</t>
  </si>
  <si>
    <t>2.13.4</t>
  </si>
  <si>
    <t>DECOMMISSIONING &amp; REMOVAL OF EXISTING IN-ROW UNITS</t>
  </si>
  <si>
    <t>Decommission existing in-row indoor units (isolate, drain, disconnect)</t>
  </si>
  <si>
    <t>Decommission existing condenser units (isolate, disconnect)</t>
  </si>
  <si>
    <t>Removal of existing equipment from site, transport and authorised disposal (indoor + outdoor)</t>
  </si>
  <si>
    <t>ADDITIONAL ITEMS BY CONTRACTOR</t>
  </si>
  <si>
    <t>Additional items NOT stipulated in this BoQ or the Specification (and vice versa) that are necessary for a complete, fully operational and balanced installation. NOTE: additional items may NOT be claimed at a later stage unless the design scope changes. Contractor to insert line items below with descriptions, units and quantities.</t>
  </si>
  <si>
    <t>SUB-TOTAL</t>
  </si>
  <si>
    <t>Carried forward to Summary Page →</t>
  </si>
  <si>
    <t>DX SPLIT UNITS - UPS ROOM</t>
  </si>
  <si>
    <t>DX SPLIT UNITS - UPS ROOM - SUPPLY, INSTALL, TEST &amp; COMMISSION</t>
  </si>
  <si>
    <t>Supply, install, test and commission four (4) DX split air-conditioning units, 7.1 kW nominal each, serving the UPS room (N+1 arrangement). Including indoor units, matched condensers, refrigerant piping, condensate drainage, electrical connections, controls and volt-free status to the site BMS. All figures derated for site altitude. Refer to TDS and Specification.</t>
  </si>
  <si>
    <t>EQUIPMENT - Supply &amp; Install</t>
  </si>
  <si>
    <t>3.1.1</t>
  </si>
  <si>
    <t>3.1.2</t>
  </si>
  <si>
    <t>Matched outdoor condensing units, IP54, derated for altitude/ambient</t>
  </si>
  <si>
    <t>3.1.3</t>
  </si>
  <si>
    <t>Wall mounts / brackets / AVM / TICO pads</t>
  </si>
  <si>
    <t>3.1.4</t>
  </si>
  <si>
    <t>Wired wall controller / thermostat per unit</t>
  </si>
  <si>
    <t>3.1.5</t>
  </si>
  <si>
    <t>Filter sets (one for commissioning + one at handover)</t>
  </si>
  <si>
    <t>3.1.6</t>
  </si>
  <si>
    <t>3.1.7</t>
  </si>
  <si>
    <t>Subtotal 3.1 - Equipment</t>
  </si>
  <si>
    <t>REFRIGERANT PIPING</t>
  </si>
  <si>
    <t>3.2.1</t>
  </si>
  <si>
    <t>Refrigerant piping (gas + liquid), copper, incl trunking and insulation</t>
  </si>
  <si>
    <t>3.2.2</t>
  </si>
  <si>
    <t>3.2.3</t>
  </si>
  <si>
    <t>Wall / slab penetrations incl sleeves and making good</t>
  </si>
  <si>
    <t>3.2.4</t>
  </si>
  <si>
    <t>Refrigerant charge complete with charging</t>
  </si>
  <si>
    <t>3.2.5</t>
  </si>
  <si>
    <t>3.2.6</t>
  </si>
  <si>
    <t>Vacuum / dehydration to &lt;500 microns</t>
  </si>
  <si>
    <t>3.2.7</t>
  </si>
  <si>
    <t>3.2.8</t>
  </si>
  <si>
    <t>Subtotal 3.2 - Refrigerant Piping</t>
  </si>
  <si>
    <t>CONDENSATE DRAINAGE</t>
  </si>
  <si>
    <t>3.3.1</t>
  </si>
  <si>
    <t>3.3.2</t>
  </si>
  <si>
    <t>Condensate pump where gravity not achievable</t>
  </si>
  <si>
    <t>3.3.3</t>
  </si>
  <si>
    <t>3.3.4</t>
  </si>
  <si>
    <t>3.3.5</t>
  </si>
  <si>
    <t>Subtotal 3.3 - Condensate Drainage</t>
  </si>
  <si>
    <t>3.4.1</t>
  </si>
  <si>
    <t>3.4.2</t>
  </si>
  <si>
    <t>3.4.3</t>
  </si>
  <si>
    <t>Isolators, cable glands, lugs and terminations</t>
  </si>
  <si>
    <t>3.4.4</t>
  </si>
  <si>
    <t>3.4.5</t>
  </si>
  <si>
    <t>Subtotal 3.4 - Electrical Installation</t>
  </si>
  <si>
    <t>CONTROLS &amp; BMS INTEGRATION</t>
  </si>
  <si>
    <t>3.5.1</t>
  </si>
  <si>
    <t>Volt-free run / fault / alarm status to site BMS per unit</t>
  </si>
  <si>
    <t>3.5.2</t>
  </si>
  <si>
    <t>BMS integration, points verification and graphics (UPS room)</t>
  </si>
  <si>
    <t>3.5.3</t>
  </si>
  <si>
    <t>3.5.4</t>
  </si>
  <si>
    <t>Subtotal 3.5 - Controls &amp; Bms Integration</t>
  </si>
  <si>
    <t>3.6.1</t>
  </si>
  <si>
    <t>Core drilling / penetrations for pipe and cable</t>
  </si>
  <si>
    <t>3.6.2</t>
  </si>
  <si>
    <t>Making good of penetrations and finishes</t>
  </si>
  <si>
    <t>3.6.3</t>
  </si>
  <si>
    <t>3.6.4</t>
  </si>
  <si>
    <t>3.6.5</t>
  </si>
  <si>
    <t>3.7.1</t>
  </si>
  <si>
    <t>Refrigerant pressure test certificate per circuit</t>
  </si>
  <si>
    <t>3.7.2</t>
  </si>
  <si>
    <t>Performance and functional testing (incl N+1 changeover where applicable)</t>
  </si>
  <si>
    <t>3.7.3</t>
  </si>
  <si>
    <t>Commissioning report, as-built drawings and O&amp;M manual</t>
  </si>
  <si>
    <t>3.7.4</t>
  </si>
  <si>
    <t>3.7.5</t>
  </si>
  <si>
    <t>Subtotal 3.7 - Testing &amp; Commissioning</t>
  </si>
  <si>
    <t>3.8.1</t>
  </si>
  <si>
    <t>3.8.2</t>
  </si>
  <si>
    <t>3.8.3</t>
  </si>
  <si>
    <t>DECOMMISSIONING (if applicable)</t>
  </si>
  <si>
    <t>3.9.1</t>
  </si>
  <si>
    <t>Decommission and remove existing UPS-room units where being replaced - recover refrigerant with disposal certificate, remove and dispose (PROVISIONAL)</t>
  </si>
  <si>
    <t>3.9.2</t>
  </si>
  <si>
    <t>3.9.3</t>
  </si>
  <si>
    <r>
      <t xml:space="preserve">Non-standard rigging on the </t>
    </r>
    <r>
      <rPr>
        <i/>
        <u/>
        <sz val="10"/>
        <color theme="1"/>
        <rFont val="Arial"/>
        <family val="2"/>
      </rPr>
      <t>Client's</t>
    </r>
    <r>
      <rPr>
        <u/>
        <sz val="10"/>
        <color theme="1"/>
        <rFont val="Arial"/>
        <family val="2"/>
      </rPr>
      <t xml:space="preserve"> property</t>
    </r>
  </si>
  <si>
    <t>In-row cooling-only units - CLM-IRC-01 to CLM-IRC-05 (5 No.). Total cooling capacity 30.3 kW, sensible 29 kW per unit (derated for site altitude). Vertiv Liebert CRV / CRD or equal approved. Complete with EC fans, electronic expansion valve (EEV) as per TDS. Confirm unit model against TDS before tender issue.</t>
  </si>
  <si>
    <t>Full-function in-row unit - CLM-IRC-06 (1 No.). Total cooling 30.3 kW, sensible 29 kW (derated). Vertiv Liebert CRV / CRD or equal approved, full-function variant providing temperature AND humidity control for the data hall. Complete with EC fans, EEV as per TDS.</t>
  </si>
  <si>
    <t>Electrical cable reticulation - Indoor Unit (from isolator to unit terminals) c/w cable tray (existing cable trays to be inspected and reused where in good condition, otherwise replaced)</t>
  </si>
  <si>
    <t>Cable trays / wireways / containment between units (galvanised) - existing trays to be inspected and reused where in good condition, otherwise replaced</t>
  </si>
  <si>
    <t>Refrigerant pressure test certificate per circuit (nitrogen)</t>
  </si>
  <si>
    <t>Performance testing - measured capacity, EER, SFP</t>
  </si>
  <si>
    <t>Noise level testing - Lp @ 2 m measurement</t>
  </si>
  <si>
    <t>Functional / integrated systems testing</t>
  </si>
  <si>
    <t>Refrigerant recovery, reclaim and disposal certificate</t>
  </si>
  <si>
    <t>2.13.5</t>
  </si>
  <si>
    <t>2.13.6</t>
  </si>
  <si>
    <t>In-row cooling-only units - CLM-IRC-01 to CLM-IRC-05 (5 No.). Total cooling capacity 30.3 kW, sensible 29 kW per unit (derated for site altitude). Schneider Electric Uniflair / STULZ CyberRow or equal approved. Complete with EC fans, electronic expansion valve (EEV) as per TDS. Confirm unit model against TDS before tender issue.</t>
  </si>
  <si>
    <t>Full-function in-row unit - CLM-IRC-06 (1 No.). Total cooling 30.3 kW, sensible 29 kW (derated). Schneider Electric Uniflair / STULZ CyberRow or equal approved, full-function variant providing temperature AND humidity control for the data hall. Complete with EC fans, EEV as per TDS.</t>
  </si>
  <si>
    <t>In-row cooling-only units - CLM-IRC-01 to CLM-IRC-05 (5 No.). Total cooling capacity 41.7 kW, sensible 39.7 kW per unit (derated for site altitude). Vertiv Liebert CRV / CRD or equal approved. Complete with EC fans, electronic expansion valve (EEV) as per TDS. Confirm unit model against TDS before tender issue.</t>
  </si>
  <si>
    <t>Full-function in-row unit - CLM-IRC-06 (1 No.). Total cooling 41.7 kW, sensible 39.7 kW (derated). Vertiv Liebert CRV / CRD or equal approved, full-function variant providing temperature AND humidity control for the data hall. Complete with EC fans, EEV as per TDS.</t>
  </si>
  <si>
    <t>In-row cooling-only units - CLM-IRC-01 to CLM-IRC-05 (5 No.). Total cooling capacity 41.7 kW, sensible 39.7 kW per unit (derated for site altitude). Schneider Electric Uniflair / STULZ CyberRow or equal approved. Complete with EC fans, electronic expansion valve (EEV) as per TDS. Confirm unit model against TDS before tender issue.</t>
  </si>
  <si>
    <t>Full-function in-row unit - CLM-IRC-06 (1 No.). Total cooling 41.7 kW, sensible 39.7 kW (derated). Schneider Electric Uniflair / STULZ CyberRow or equal approved, full-function variant providing temperature AND humidity control for the data hall. Complete with EC fans, EEV as per TDS.</t>
  </si>
  <si>
    <t>Pipe brackets, supports and hangers (existing refrigerant pipe trays / supports to be inspected and reused where in good condition, otherwise replaced)</t>
  </si>
  <si>
    <t>Nitrogen pressure test per circuit</t>
  </si>
  <si>
    <t>Cable reticulation - indoor unit (isolator to unit) c/w tray (existing cable trays to be inspected and reused where in good condition, otherwise replaced)</t>
  </si>
  <si>
    <t>Cable reticulation - outdoor unit (isolator to condenser) c/w tray (existing cable trays to be inspected and reused where in good condition, otherwise replaced)</t>
  </si>
  <si>
    <t>3.9.4</t>
  </si>
  <si>
    <t>Subtotal 3.8 - Decommissioning</t>
  </si>
  <si>
    <t>Subtotal 3.9 - Additional Items</t>
  </si>
  <si>
    <t>BILL - DX SPLIT UNITS (UPS ROOM)</t>
  </si>
  <si>
    <t>2.10.8</t>
  </si>
  <si>
    <t>2.10.9</t>
  </si>
  <si>
    <t>2.10.10</t>
  </si>
  <si>
    <t>2.10.11</t>
  </si>
  <si>
    <t>Subtotal 2.10 - Testing &amp; Commissioning</t>
  </si>
  <si>
    <t>Subtotal 2.11 - Spares &amp; Recommended Consumables</t>
  </si>
  <si>
    <t>Subtotal 2.12 - Decommissioning &amp; Removal Of Existing In-Row Units</t>
  </si>
  <si>
    <t>Subtotal 2.13 - Additional Items</t>
  </si>
  <si>
    <t>BUILDERS WORK</t>
  </si>
  <si>
    <t>Brackets and plinths (UPS split units)</t>
  </si>
  <si>
    <t>Total Summary Excl VAT</t>
  </si>
  <si>
    <t>DX IN-ROW COOLERS 29kW - SCHEME A</t>
  </si>
  <si>
    <t>DX IN-ROW COOLERS 29kW - SCHEME B</t>
  </si>
  <si>
    <t>DX IN-ROW COOLERS 42kW - SCHEME A</t>
  </si>
  <si>
    <t>DX IN-ROW COOLERS 42kW - SCHEME B</t>
  </si>
  <si>
    <t>DX IN-ROW COOLERS - SCHEME A (Vertiv Liebert CRV / CRD or equal approved)</t>
  </si>
  <si>
    <t>VAT @ 15%</t>
  </si>
  <si>
    <t>Total Summary Incl VAT</t>
  </si>
  <si>
    <t>BILL - DX IN-ROW COOLERS (SCHEME A)</t>
  </si>
  <si>
    <t>BILL - DX IN-ROW COOLERS (OPTIONAL SCHEME B)</t>
  </si>
  <si>
    <t>DX IN-ROW COOLERS - 42kW UPGRADE OPTION (SCHEME A) (Vertiv Liebert CRV / CRD or equal approved)</t>
  </si>
  <si>
    <t>INSTRUCTIONS TO VENDOR</t>
  </si>
  <si>
    <t>Failure to complete this TDS will lead to reduced scoring in evaluation. A soft copy can be made available.</t>
  </si>
  <si>
    <t>Stamp or sign document when returning and include soft copy.</t>
  </si>
  <si>
    <t>VS = Vendor specification (vendor to complete).   TBC = To be confirmed by consultant.</t>
  </si>
  <si>
    <t>CD column: Comply (comply in full) or Deviate (do not comply in full or at all - complete Offered cell with actual value).</t>
  </si>
  <si>
    <t>Complete the "CD" and "Offered" columns for every row.</t>
  </si>
  <si>
    <t>Reason for Exception - confirm reason for deviation. Required for values that substantially differ from specified.</t>
  </si>
  <si>
    <t>A/R - Accept/Reject - Consultant acceptance/rejection of deviation or offer. Vendor: leave blank.</t>
  </si>
  <si>
    <t>LEGEND:  Yellow cells = Specified input  |  Orange cells = Vendor to complete  |  Green cells = Calculated values</t>
  </si>
  <si>
    <t>#</t>
  </si>
  <si>
    <t>SPECIFIED</t>
  </si>
  <si>
    <t>OFFERED</t>
  </si>
  <si>
    <t>CD</t>
  </si>
  <si>
    <t>REASON FOR EXCEPTION</t>
  </si>
  <si>
    <t>A/R</t>
  </si>
  <si>
    <t>GENERAL</t>
  </si>
  <si>
    <t>Equipment reference</t>
  </si>
  <si>
    <t>CLM-IRC-01 to 06</t>
  </si>
  <si>
    <t>Vendor</t>
  </si>
  <si>
    <t>Manufacturer</t>
  </si>
  <si>
    <t>Model number / series</t>
  </si>
  <si>
    <t>Country of origin</t>
  </si>
  <si>
    <t>Location / site</t>
  </si>
  <si>
    <t>Johannesburg</t>
  </si>
  <si>
    <t>Number of units (Day 1 / Final)</t>
  </si>
  <si>
    <t>Equipment tag numbers</t>
  </si>
  <si>
    <t>See Dwg</t>
  </si>
  <si>
    <t>Warranty period</t>
  </si>
  <si>
    <t>Yrs</t>
  </si>
  <si>
    <t>Unit type</t>
  </si>
  <si>
    <t>In-Row Cooler</t>
  </si>
  <si>
    <t>Redundancy configuration</t>
  </si>
  <si>
    <t>N+1</t>
  </si>
  <si>
    <t>1. ENVIRONMENTAL</t>
  </si>
  <si>
    <t>Site altitude</t>
  </si>
  <si>
    <t>masl</t>
  </si>
  <si>
    <t>Air pressure at altitude (calculated)</t>
  </si>
  <si>
    <t>kPa</t>
  </si>
  <si>
    <t>Air density at altitude (calculated)</t>
  </si>
  <si>
    <t>kg/m³</t>
  </si>
  <si>
    <t>Design outdoor dry-bulb temperature (summer)</t>
  </si>
  <si>
    <t>°C</t>
  </si>
  <si>
    <t>Design outdoor wet-bulb temperature (summer)</t>
  </si>
  <si>
    <t>Design outdoor dry-bulb temperature (winter)</t>
  </si>
  <si>
    <t>Environmental corrosivity category (ISO 12944)</t>
  </si>
  <si>
    <t>C2 - Low</t>
  </si>
  <si>
    <t>IP rating - indoor unit (IEC 60529)</t>
  </si>
  <si>
    <t>IP</t>
  </si>
  <si>
    <t>IP20</t>
  </si>
  <si>
    <t>IP rating - outdoor unit (IEC 60529)</t>
  </si>
  <si>
    <t>IP65</t>
  </si>
  <si>
    <t>Noise: Lp sound pressure level @ 2 m (ISO 3744)</t>
  </si>
  <si>
    <t>dBA</t>
  </si>
  <si>
    <t>&lt;70</t>
  </si>
  <si>
    <t>Selection derated for site conditions (altitude, ambient)?</t>
  </si>
  <si>
    <t>Y/N</t>
  </si>
  <si>
    <t>Yes</t>
  </si>
  <si>
    <t>Seismic zone classification (if applicable)</t>
  </si>
  <si>
    <t>N/A</t>
  </si>
  <si>
    <t>2. FILTRATION</t>
  </si>
  <si>
    <t>Filter class - dry media (EN 779 / ISO 16890)</t>
  </si>
  <si>
    <t>G4 / ePM10 ≥50%</t>
  </si>
  <si>
    <t>Filter type / media</t>
  </si>
  <si>
    <t>Pleated panel</t>
  </si>
  <si>
    <t>Additional filters (1 set for commissioning)</t>
  </si>
  <si>
    <t>HEPA / carbon pre-filter option</t>
  </si>
  <si>
    <t>3. PERFORMANCE - DIRECT EXPANSION (DX)</t>
  </si>
  <si>
    <t>Refrigerant type</t>
  </si>
  <si>
    <t>R410A</t>
  </si>
  <si>
    <t>Refrigerant safety group (ISO 817 / ASHRAE 34)</t>
  </si>
  <si>
    <t>A1</t>
  </si>
  <si>
    <t>Refrigerant GWP (AR5)</t>
  </si>
  <si>
    <t>Refrigerant charge per circuit</t>
  </si>
  <si>
    <t>VS</t>
  </si>
  <si>
    <t>Number of refrigerant circuits</t>
  </si>
  <si>
    <t>Number of compressors per circuit</t>
  </si>
  <si>
    <t>Compressor type</t>
  </si>
  <si>
    <t>Inverter Scroll</t>
  </si>
  <si>
    <t>Net design sensible cooling capacity (at EN 14511)</t>
  </si>
  <si>
    <t>kWth</t>
  </si>
  <si>
    <t>Total design cooling capacity (incl. fan load)</t>
  </si>
  <si>
    <t>Total sensible cooling capacity (incl. fan load)</t>
  </si>
  <si>
    <t>Sensible heat ratio (SHR)</t>
  </si>
  <si>
    <t>≥0.95 (sensible-only)</t>
  </si>
  <si>
    <t>Unit inlet air temperature (return from hot aisle)</t>
  </si>
  <si>
    <t>Off-coil temperature (supply to cold aisle)</t>
  </si>
  <si>
    <t>Design delta T over unit (calculated)</t>
  </si>
  <si>
    <t>Unit inlet air relative humidity</t>
  </si>
  <si>
    <t>%</t>
  </si>
  <si>
    <t>Cooling efficiency (Total cooling / Total power) - EER</t>
  </si>
  <si>
    <t>kWth/kW_e</t>
  </si>
  <si>
    <t>≥3.0</t>
  </si>
  <si>
    <t>Unit specific fan power SFP</t>
  </si>
  <si>
    <t>W/(m³/h)</t>
  </si>
  <si>
    <t>&lt;0.25</t>
  </si>
  <si>
    <t>Part load performance (50% load EER)</t>
  </si>
  <si>
    <t>Compressor power consumption at design</t>
  </si>
  <si>
    <t>kW_e</t>
  </si>
  <si>
    <t>Total unit power consumption at design</t>
  </si>
  <si>
    <t>4. FAN &amp; AIRFLOW MANAGEMENT - INDOOR UNIT</t>
  </si>
  <si>
    <t>Fan type</t>
  </si>
  <si>
    <t>EC</t>
  </si>
  <si>
    <t>Airflow direction</t>
  </si>
  <si>
    <t>Rear intake / front discharge</t>
  </si>
  <si>
    <t>Containment type</t>
  </si>
  <si>
    <t>Hot aisle</t>
  </si>
  <si>
    <t>Airflow (design) - Q/(ρ·Cp·ΔT)</t>
  </si>
  <si>
    <t>m³/s</t>
  </si>
  <si>
    <t>Airflow velocity over coil</t>
  </si>
  <si>
    <t>m/s</t>
  </si>
  <si>
    <t>≤2.5</t>
  </si>
  <si>
    <t>Number of fans</t>
  </si>
  <si>
    <t>External static pressure (ESP)</t>
  </si>
  <si>
    <t>Pa</t>
  </si>
  <si>
    <t>Total pressure drop incl. ESP</t>
  </si>
  <si>
    <t>Fan motor efficiency (IE class)</t>
  </si>
  <si>
    <t>IE4 minimum</t>
  </si>
  <si>
    <t>Fan nominal unit power consumption</t>
  </si>
  <si>
    <t>Fan rated power consumption at selection</t>
  </si>
  <si>
    <t>Fan rated absorbed current at selection</t>
  </si>
  <si>
    <t>Fan speed control</t>
  </si>
  <si>
    <t>Variable (0–100%)</t>
  </si>
  <si>
    <t>5. FAN &amp; AIRFLOW MANAGEMENT - OUTDOOR UNIT</t>
  </si>
  <si>
    <t>Air discharge direction</t>
  </si>
  <si>
    <t>Number of condenser fans</t>
  </si>
  <si>
    <t>Condenser coil face area</t>
  </si>
  <si>
    <t>m²</t>
  </si>
  <si>
    <t>Condenser airflow</t>
  </si>
  <si>
    <t>6. COIL &amp; FITTINGS</t>
  </si>
  <si>
    <t>Dual coil</t>
  </si>
  <si>
    <t>Evaporator coil material</t>
  </si>
  <si>
    <t>Cu/Al</t>
  </si>
  <si>
    <t>Coil coating / corrosion protection</t>
  </si>
  <si>
    <t>Epoxy or equivalent</t>
  </si>
  <si>
    <t>Number of rows (evaporator)</t>
  </si>
  <si>
    <t>Fin spacing</t>
  </si>
  <si>
    <t>FPI</t>
  </si>
  <si>
    <t>Expansion valve type</t>
  </si>
  <si>
    <t>EEV (Electronic)</t>
  </si>
  <si>
    <t>Expansion valve / connection size</t>
  </si>
  <si>
    <t>mm</t>
  </si>
  <si>
    <t>Condensate tray material</t>
  </si>
  <si>
    <t>SS</t>
  </si>
  <si>
    <t>7. CONDENSATE PIPING &amp; DRAINAGE</t>
  </si>
  <si>
    <t>Condensate drain connection size (unit stub)</t>
  </si>
  <si>
    <t>Condensate pipe material</t>
  </si>
  <si>
    <t>uPVC</t>
  </si>
  <si>
    <t>Condensate drainage method</t>
  </si>
  <si>
    <t>Gravity</t>
  </si>
  <si>
    <t>Condensate pump required</t>
  </si>
  <si>
    <t>Condensate pump head (if pumped)</t>
  </si>
  <si>
    <t>Condensate pump capacity</t>
  </si>
  <si>
    <t>l/hr</t>
  </si>
  <si>
    <t>Condensate pipe minimum gradient (gravity)</t>
  </si>
  <si>
    <t>1:100 (1%)</t>
  </si>
  <si>
    <t>P-trap / U-bend on drain connection</t>
  </si>
  <si>
    <t>P-trap depth minimum</t>
  </si>
  <si>
    <t>Condensate drain to be insulated (to prevent sweating)</t>
  </si>
  <si>
    <t>Condensate drain insulation material</t>
  </si>
  <si>
    <t>Closed-cell elastomeric</t>
  </si>
  <si>
    <t>Condensate overflow alarm / float switch</t>
  </si>
  <si>
    <t>Condensate drain termination</t>
  </si>
  <si>
    <t>To building drain or sump</t>
  </si>
  <si>
    <t>Estimated condensate rate per unit at design conditions</t>
  </si>
  <si>
    <t>VS (sensible-only - expect minimal)</t>
  </si>
  <si>
    <t>Note: In-row units operate primarily on sensible load (no dehumidification) - condensate volumes are minimal. All condensate piping to be installed with minimum fall to prevent standing water.</t>
  </si>
  <si>
    <t>8. ELECTRICAL</t>
  </si>
  <si>
    <t>Voltage / phase / frequency</t>
  </si>
  <si>
    <t>V/Ph/Hz</t>
  </si>
  <si>
    <t>400 / 3 / 50</t>
  </si>
  <si>
    <t>Power feed configuration</t>
  </si>
  <si>
    <t>Dual (A/B)</t>
  </si>
  <si>
    <t>ATS fitted</t>
  </si>
  <si>
    <t>ATS transfer time</t>
  </si>
  <si>
    <t>ms</t>
  </si>
  <si>
    <t>≤20</t>
  </si>
  <si>
    <t>Controller power source installed after ATS (no break on loss of stream)</t>
  </si>
  <si>
    <t>Supercapacitor / UPS to controls</t>
  </si>
  <si>
    <t>Supercapacitor ride-through time</t>
  </si>
  <si>
    <t>min</t>
  </si>
  <si>
    <t>≥5</t>
  </si>
  <si>
    <t>Total unit full load current (FLC)</t>
  </si>
  <si>
    <t>Total unit maximum current (locked rotor / inrush)</t>
  </si>
  <si>
    <t>Unit power factor at design load</t>
  </si>
  <si>
    <t>Main circuit breaker rating (indoor unit)</t>
  </si>
  <si>
    <t>Recommended upstream MCCB / fuse rating</t>
  </si>
  <si>
    <t>Cable entry size (gland plate)</t>
  </si>
  <si>
    <t>Earth leakage / RCD requirement</t>
  </si>
  <si>
    <t>Harmonic distortion (THDi) at full load</t>
  </si>
  <si>
    <t>&lt;10%</t>
  </si>
  <si>
    <t>9. CONFIGURATION OPTIONS</t>
  </si>
  <si>
    <t>Pipework connection (top / side / bottom)</t>
  </si>
  <si>
    <t>Top</t>
  </si>
  <si>
    <t>Dehumidification cycle</t>
  </si>
  <si>
    <t>Free cooling / economiser mode</t>
  </si>
  <si>
    <t>Free cooling activation temperature</t>
  </si>
  <si>
    <t>Hot gas bypass</t>
  </si>
  <si>
    <t>Soft start / inverter on compressor</t>
  </si>
  <si>
    <t>10. PROTECTION AND SAFETY FEATURES</t>
  </si>
  <si>
    <t>Fire classification including all parts (EN 13501-1)</t>
  </si>
  <si>
    <t>B</t>
  </si>
  <si>
    <t>Fire shutdown from external input (volt-free contact)</t>
  </si>
  <si>
    <t>High pressure cutout</t>
  </si>
  <si>
    <t>Low pressure cutout</t>
  </si>
  <si>
    <t>Compressor overtemperature protection</t>
  </si>
  <si>
    <t>Anti-short-cycle timer</t>
  </si>
  <si>
    <t>Phase protection (loss / reversal / imbalance)</t>
  </si>
  <si>
    <t>Refrigerant leak detection onboard</t>
  </si>
  <si>
    <t>Leak detection sensor type</t>
  </si>
  <si>
    <t>Infrared / semiconductor</t>
  </si>
  <si>
    <t>Safety valve per SANS 10147:2014 / EN 378</t>
  </si>
  <si>
    <t>11. TESTING AND CERTIFICATIONS</t>
  </si>
  <si>
    <t>Factory acceptance testing (FAT) required</t>
  </si>
  <si>
    <t>Certifications - safety, performance, labelling</t>
  </si>
  <si>
    <t>EN 14511</t>
  </si>
  <si>
    <t>Electrical safety compliance to EN/IEC 60204</t>
  </si>
  <si>
    <t>Electrical compliance to IEC/EN 60947-1 (CBs)</t>
  </si>
  <si>
    <t>Standard product marking</t>
  </si>
  <si>
    <t>UL, CE, IEC - indicate other</t>
  </si>
  <si>
    <t>ASHRAE 127 performance testing</t>
  </si>
  <si>
    <t>Pressure vessel registration (if applicable)</t>
  </si>
  <si>
    <t>12. CONTROLS AND MONITORING</t>
  </si>
  <si>
    <t>HMI panel (touch screen)</t>
  </si>
  <si>
    <t>HMI display size (minimum)</t>
  </si>
  <si>
    <t>inch</t>
  </si>
  <si>
    <t>Remote monitoring ability</t>
  </si>
  <si>
    <t>Primary communication protocol</t>
  </si>
  <si>
    <t>BACnet IP</t>
  </si>
  <si>
    <t>Secondary communication protocol</t>
  </si>
  <si>
    <t>Modbus RTU</t>
  </si>
  <si>
    <t>SNMP support (v2c / v3)</t>
  </si>
  <si>
    <t>Dry contact inputs (volt-free)</t>
  </si>
  <si>
    <t>≥4</t>
  </si>
  <si>
    <t>Dry contact outputs (alarm relay)</t>
  </si>
  <si>
    <t>≥2</t>
  </si>
  <si>
    <t>Master/slave capability (multi-unit coordination)</t>
  </si>
  <si>
    <t>Maximum units in master/slave group</t>
  </si>
  <si>
    <t>≥6</t>
  </si>
  <si>
    <t>Temperature control method</t>
  </si>
  <si>
    <t>Supply air temp</t>
  </si>
  <si>
    <t>Fan speed control method (dP between aisles / dT supply-return)</t>
  </si>
  <si>
    <t>dP / dT</t>
  </si>
  <si>
    <t>dP</t>
  </si>
  <si>
    <t>Supply of differential pressure sensors (installation by others)</t>
  </si>
  <si>
    <t>Filter ΔP monitoring for dirty filter alarm</t>
  </si>
  <si>
    <t>Remote analog sensor inputs (RH / temp / dP) - min 5</t>
  </si>
  <si>
    <t>Onboard event / alarm logging (min 500 events)</t>
  </si>
  <si>
    <t>Web browser interface for local access</t>
  </si>
  <si>
    <t>Ethernet port (RJ45)</t>
  </si>
  <si>
    <t>≥1</t>
  </si>
  <si>
    <t>13. COMMUNICATION PROTOCOL DETAIL</t>
  </si>
  <si>
    <t>BACnet - BACnet/IP support</t>
  </si>
  <si>
    <t>BACnet - BACnet MS/TP support</t>
  </si>
  <si>
    <t>BACnet - PICS (Protocol Implementation Conformance Statement) provided</t>
  </si>
  <si>
    <t>BACnet - BTL listed</t>
  </si>
  <si>
    <t>BACnet - Supported objects (AV, AI, AO, BV, BI, BO)</t>
  </si>
  <si>
    <t>Modbus - Modbus RTU (RS485) support</t>
  </si>
  <si>
    <t>Modbus - Modbus TCP/IP support</t>
  </si>
  <si>
    <t>Modbus - Register map / points list provided</t>
  </si>
  <si>
    <t>SNMP - MIB file provided</t>
  </si>
  <si>
    <t>SNMP - Trap destination configurable</t>
  </si>
  <si>
    <t>Points list / integration guide provided with submission</t>
  </si>
  <si>
    <t>Network interface - 10/100/1000 Base-T</t>
  </si>
  <si>
    <t>14. HEATER REQUIREMENT (SENSIBLE-ONLY OPERATION)</t>
  </si>
  <si>
    <t>In-row coolers operate sensible-only (no dehumidification cycle) - reheat is typically not required. Calculation retained for vendor confirmation if dehumidification is added.</t>
  </si>
  <si>
    <t>Room / cold aisle temperature setpoint</t>
  </si>
  <si>
    <t>Minimum acceptable supply air temperature</t>
  </si>
  <si>
    <t>Design airflow (from Section 4)</t>
  </si>
  <si>
    <t>Air density at altitude (from Section 1)</t>
  </si>
  <si>
    <t>Reheat duty required: Q = ρ × V̇ × Cp × (T_room - T_min_supply)</t>
  </si>
  <si>
    <t>kW</t>
  </si>
  <si>
    <t>Heater type</t>
  </si>
  <si>
    <t>PTC electric (if fitted)</t>
  </si>
  <si>
    <t>Heater capacity (vendor to confirm ≥ calculated)</t>
  </si>
  <si>
    <t>Heater stages</t>
  </si>
  <si>
    <t>Heater safety cutout temperature</t>
  </si>
  <si>
    <t>Heater required</t>
  </si>
  <si>
    <t>15. HUMIDIFIER REQUIREMENT</t>
  </si>
  <si>
    <t>Humidifier sized for worst-case winter infiltration / make-up air. In-row units may share humidification load with a dedicated make-up air unit - adjust infiltration rate per unit accordingly.</t>
  </si>
  <si>
    <t>Room RH setpoint (minimum)</t>
  </si>
  <si>
    <t>Winter outdoor air moisture content (approximate)</t>
  </si>
  <si>
    <t>g/kg</t>
  </si>
  <si>
    <t>Room air moisture content at setpoint</t>
  </si>
  <si>
    <t>Estimated infiltration / make-up air rate per unit</t>
  </si>
  <si>
    <t>Air density (from Section 1)</t>
  </si>
  <si>
    <t>Moisture deficit: Δω = ω_room - ω_outdoor</t>
  </si>
  <si>
    <t>Humidification load: ṁ_w = ρ × V̇_infil × Δω / 1000 × 3600</t>
  </si>
  <si>
    <t>kg/hr</t>
  </si>
  <si>
    <t>Humidification electrical load (electrode: ~0.75 kW per kg/hr)</t>
  </si>
  <si>
    <t>Humidifier type</t>
  </si>
  <si>
    <t>Electrode steam</t>
  </si>
  <si>
    <t>Humidifier capacity (vendor to confirm ≥ calculated)</t>
  </si>
  <si>
    <t>Humidifier water quality requirement</t>
  </si>
  <si>
    <t>Potable - confirm conductivity range</t>
  </si>
  <si>
    <t>Humidifier water supply connection size</t>
  </si>
  <si>
    <t>Humidifier drain connection size</t>
  </si>
  <si>
    <t>Humidifier steam distribution lance in duct / plenum</t>
  </si>
  <si>
    <t>Humidifier required</t>
  </si>
  <si>
    <t>16. DIMENSIONS, ACCESS, FITTINGS &amp; FINISHING - INDOOR UNIT</t>
  </si>
  <si>
    <t>Height</t>
  </si>
  <si>
    <t>Width</t>
  </si>
  <si>
    <t>Depth</t>
  </si>
  <si>
    <t>Total mass (operating weight)</t>
  </si>
  <si>
    <t>Maintenance and access requirements</t>
  </si>
  <si>
    <t>Front</t>
  </si>
  <si>
    <t>Minimum maintenance clearance - front</t>
  </si>
  <si>
    <t>Minimum maintenance clearance - rear</t>
  </si>
  <si>
    <t>Material of manufacture (casing)</t>
  </si>
  <si>
    <t>Powder-coated galvanised steel</t>
  </si>
  <si>
    <t>Cable entries</t>
  </si>
  <si>
    <t>Rack-compatible footprint (600 mm wide)</t>
  </si>
  <si>
    <t>Castors / levelling feet supplied</t>
  </si>
  <si>
    <t>Vibration isolation (anti-vibration mounts)</t>
  </si>
  <si>
    <t>Colour and finish</t>
  </si>
  <si>
    <t>RAL 7035 or supplier standard</t>
  </si>
  <si>
    <t>All piping inside unit factory insulated</t>
  </si>
  <si>
    <t>17. DIMENSIONS, ACCESS, FITTINGS &amp; FINISHING - OUTDOOR UNIT</t>
  </si>
  <si>
    <t>Minimum maintenance clearance</t>
  </si>
  <si>
    <t>Top / Bottom</t>
  </si>
  <si>
    <t>Vibration isolation</t>
  </si>
  <si>
    <t>Hail guards fitted</t>
  </si>
  <si>
    <t>Maximum refrigerant pipe run (IDU to ODU)</t>
  </si>
  <si>
    <t>Maximum elevation difference (IDU to ODU)</t>
  </si>
  <si>
    <t>18. REFRIGERANT PIPING</t>
  </si>
  <si>
    <t>Suction line connection size (IDU)</t>
  </si>
  <si>
    <t>mm OD</t>
  </si>
  <si>
    <t>Liquid line connection size (IDU)</t>
  </si>
  <si>
    <t>Suction line connection size (ODU)</t>
  </si>
  <si>
    <t>Liquid line connection size (ODU)</t>
  </si>
  <si>
    <t>Connection type (flare / braze / Victaulic)</t>
  </si>
  <si>
    <t>Braze</t>
  </si>
  <si>
    <t>Factory-charged (confirm refrigerant piping length)</t>
  </si>
  <si>
    <t>Additional refrigerant charge per metre of pipe</t>
  </si>
  <si>
    <t>g/m</t>
  </si>
  <si>
    <t>Pipe insulation - suction line</t>
  </si>
  <si>
    <t>As per manufacturer recommendation</t>
  </si>
  <si>
    <t>Pipe insulation - liquid line</t>
  </si>
  <si>
    <t>Oil return provisions for long pipe runs</t>
  </si>
  <si>
    <t>Nitrogen pressure test pressure</t>
  </si>
  <si>
    <t>bar</t>
  </si>
  <si>
    <t>19. OPTIONS AND ACCESSORIES</t>
  </si>
  <si>
    <t>Rapid restart after power loss</t>
  </si>
  <si>
    <t>Heater (see Section 14 for sizing)</t>
  </si>
  <si>
    <t>Humidifier (see Section 15 for sizing)</t>
  </si>
  <si>
    <t>Under-floor water leak detection rope / sensor</t>
  </si>
  <si>
    <t>Drip tray under unit (full footprint)</t>
  </si>
  <si>
    <t>Smoke detector input</t>
  </si>
  <si>
    <t>Hot aisle containment panel kit (front cover plates)</t>
  </si>
  <si>
    <t>Blanking panels for empty rack-row positions</t>
  </si>
  <si>
    <t>Remote condenser controller</t>
  </si>
  <si>
    <t>20. RECOMMENDED SPARE PARTS</t>
  </si>
  <si>
    <t>Spare filter set (per unit)</t>
  </si>
  <si>
    <t>Spare fan assembly</t>
  </si>
  <si>
    <t>Spare compressor</t>
  </si>
  <si>
    <t>Spare expansion valve</t>
  </si>
  <si>
    <t>Spare controller / PCB</t>
  </si>
  <si>
    <t>Spare humidifier cylinder (if fitted)</t>
  </si>
  <si>
    <t>Spare drive belts (if applicable)</t>
  </si>
  <si>
    <t>Spare fuses / MCBs</t>
  </si>
  <si>
    <t>Manufacturer recommended 2-year spares list provided</t>
  </si>
  <si>
    <t>21. PRODUCTION AND DELIVERY</t>
  </si>
  <si>
    <t>Lead time for factory production</t>
  </si>
  <si>
    <t>Wk</t>
  </si>
  <si>
    <t>Lead time for delivery kerbside</t>
  </si>
  <si>
    <t>Delivery method (shipping / road)</t>
  </si>
  <si>
    <t>Packaging suitable for forklift / crane handling</t>
  </si>
  <si>
    <t>Commissioning support by manufacturer (on-site)</t>
  </si>
  <si>
    <t>Training provided (O&amp;M staff)</t>
  </si>
  <si>
    <t>Extended warranty option available</t>
  </si>
  <si>
    <t>22. DOCUMENTATION DELIVERABLES</t>
  </si>
  <si>
    <t>Equipment data sheet / product selection printout</t>
  </si>
  <si>
    <t>Certified dimensional drawings (DXF / PDF)</t>
  </si>
  <si>
    <t>Wiring diagram / electrical schematic</t>
  </si>
  <si>
    <t>Refrigerant piping diagram (P&amp;ID)</t>
  </si>
  <si>
    <t>BACnet / Modbus points list</t>
  </si>
  <si>
    <t>SNMP MIB file (if SNMP supported)</t>
  </si>
  <si>
    <t>Installation, operation &amp; maintenance manual</t>
  </si>
  <si>
    <t>Noise level test certificate (ISO 3744)</t>
  </si>
  <si>
    <t>Performance test certificate (EN 14511)</t>
  </si>
  <si>
    <t>Refrigerant safety data sheet (SDS)</t>
  </si>
  <si>
    <t>23. FURTHER CLARIFICATION</t>
  </si>
  <si>
    <t>NOTES</t>
  </si>
  <si>
    <t>All units are to be installed according to the manufacturer's requirements including maintenance access clearances.</t>
  </si>
  <si>
    <t>Manufacturer's recommended minimum spares are to be supplied.</t>
  </si>
  <si>
    <t>All items that deviate from standard supply to be brought to the attention of the Owner.</t>
  </si>
  <si>
    <t>All calculations are based on Johannesburg site conditions (1695 masl). Vendor to confirm selection is derated accordingly.</t>
  </si>
  <si>
    <t>In-row units handle sensible load only - no dehumidification. Latent load to be managed by dedicated make-up air or perimeter equipment.</t>
  </si>
  <si>
    <t>Hot aisle containment is required for design intent - confirm rack layout and containment panel coordination with civil/structural.</t>
  </si>
  <si>
    <t>Communication protocol points lists must be submitted with the tender response for BMS integration review.</t>
  </si>
  <si>
    <t>Humidifier sizing is indicative - vendor to confirm capacity meets or exceeds calculated values for site conditions.</t>
  </si>
  <si>
    <t>All refrigerant piping between IDU and ODU to be by specialist refrigeration contractor to manufacturer's specification.</t>
  </si>
  <si>
    <t>Vendor to confirm compliance with SANS 10147:2014 for pressure equipment and EN 378 for refrigeration safety.</t>
  </si>
  <si>
    <t>CR</t>
  </si>
  <si>
    <t>CLM-IRC-06</t>
  </si>
  <si>
    <t>In-Row Cooler - Full-Function (Cooling + Humidity Control)</t>
  </si>
  <si>
    <t>N/A (Standalone unit)</t>
  </si>
  <si>
    <t>0.75–0.85 (incl. latent load)</t>
  </si>
  <si>
    <t>14. ELECTRIC REHEAT REQUIREMENT (DEHUMIDIFICATION)</t>
  </si>
  <si>
    <t>Full-function unit provides active dehumidification via electric reheat downstream of the cooling coil, working with the compressor sub-cooling / reheat sequence. Vendor to confirm heater capacity meets or exceeds the calculated reheat duty below.</t>
  </si>
  <si>
    <t>Electric resistance reheat (SCR/SSR staged control)</t>
  </si>
  <si>
    <t>Humidifier sized for worst-case winter infiltration / make-up air for this dedicated full-function unit, which carries the room's humidification duty (integral electrode-steam humidifier).</t>
  </si>
  <si>
    <t>This full-function unit provides active dehumidification and humidity control (electric reheat + integral humidifier) - see Sections 14 and 15. Other in-row units in the room are sensible-only.</t>
  </si>
  <si>
    <t>TECHNICAL DATA SHEET - IN-ROW COOLER (Direct Expansion) - SCHEME A (Vertiv Liebert CRV / CRD or equal approved)</t>
  </si>
  <si>
    <t>PROJECT: WITS - CLM DATA CENTRE    |    REVISION: 01    |    DATE: 19/05/2026</t>
  </si>
  <si>
    <t>TECHNICAL DATA SHEET - IN-ROW COOLER (Direct Expansion) - SCHEME B (Schneider Electric Uniflair / STULZ CyberRow or equal approved)</t>
  </si>
  <si>
    <t>TECHNICAL DATA SHEET - IN-ROW COOLER (Direct Expansion) - FULL-FUNCTION UNIT - SCHEME A (Vertiv Liebert CRV / CRD or equal approved)</t>
  </si>
  <si>
    <t>TECHNICAL DATA SHEET - IN-ROW COOLER (Direct Expansion) - FULL-FUNCTION UNIT - SCHEME B (Schneider Electric Uniflair / STULZ CyberRow or equal approved)</t>
  </si>
  <si>
    <t>DX IN-ROW COOLERS - SCHEME B (Schneider Electric Uniflair / STULZ CyberRow or equal approved)</t>
  </si>
  <si>
    <t>DX IN-ROW COOLERS - 42kW UPGRADE OPTION (SCHEME B) (Schneider Electric Uniflair / STULZ CyberRow or equal approved)</t>
  </si>
  <si>
    <t>Note: The Contractor is to complete the Technical Data Sheet attached to this BOQ for all the schemes</t>
  </si>
  <si>
    <t>Electrical installation and wiring, complete for all DX in-row units and fans, including DBs, local starter / isolator, controls etc. In accordance with the Specification attached to the tender package. Supply, install and commission for use c/w breakers, isolators, contactors, relays, all necessary cables, connections and accessories. Note the full-function unit carries an additional electrical load for its humidifier and electric reheat - size the dedicated circuit accordingly.</t>
  </si>
  <si>
    <t>Filter sets per unit - one set for commissioning PLUS one additional set installed at handover</t>
  </si>
  <si>
    <t>Reheat duty required</t>
  </si>
  <si>
    <t xml:space="preserve">Integral humidifier - 3.0 kg/h </t>
  </si>
  <si>
    <t>Electric reheat element(s)  - 7.5 kW</t>
  </si>
  <si>
    <t>Mounts / brackets - galvanised or anti-corrosion treated, fasteners included</t>
  </si>
  <si>
    <t>Insulation on condensate pipework (anti-sweat)</t>
  </si>
  <si>
    <t>Refrigerant piping between indoor and outdoor units (gas + liquid line), refrigeration-grade copper, including bends, joints and brazed connections</t>
  </si>
  <si>
    <t>Insulation for new refrigerant piping</t>
  </si>
  <si>
    <t>S-trap condensate drain connection  - fabricated and fitted</t>
  </si>
  <si>
    <t>Cable trays piping and condenser power including pipe brackets, supports and hangers - galvanised, spaced per manufacturer (existing refrigerant pipe trays / supports to be inspected and reused where in good condition, otherwise replaced)</t>
  </si>
  <si>
    <t>Removal of existing pipes and cables</t>
  </si>
  <si>
    <t>Condensate pump</t>
  </si>
  <si>
    <t>Overflow alarm wired back to unit controls</t>
  </si>
  <si>
    <t xml:space="preserve">Piping incluing  supports, brackets and clips for humidifier </t>
  </si>
  <si>
    <t>Steel frame for condensing units c/w TICO pads / vibration isolators (400mm Height)</t>
  </si>
  <si>
    <t>Refrigerant charge - R410A (or as per unit selection)</t>
  </si>
  <si>
    <t>sum</t>
  </si>
  <si>
    <t xml:space="preserve">Supplier to price on spares and consumables that susceptible to failure </t>
  </si>
  <si>
    <t xml:space="preserve">Supplier to submit list </t>
  </si>
  <si>
    <t>Subtotal 2.8 - Builders Work &amp; Civils (Provisional sum)</t>
  </si>
  <si>
    <t>RH sensors (return air / cold aisle / supply)</t>
  </si>
  <si>
    <t>Remote temperature  (cold-aisle / supply / return)</t>
  </si>
  <si>
    <t>Condensate drain piping c/w S-trap, to full-bore drain point</t>
  </si>
  <si>
    <t>Decommissioning and removal of the existing six (6) in-row cooling units and their associated condensers. Isolate, recover refrigerant (with disposal certificate), drain, disconnect, remove from site and dispose at an authorised facility.</t>
  </si>
  <si>
    <t>Air-cooled condenser units - CLM-IRC-CND-01 to 06 (6 No.), matched to indoor units, c/w flooded receiver , EC condenser fans, IP54 minimum, derated for site altitude/ambient</t>
  </si>
  <si>
    <t xml:space="preserve">BACnet IP interface card per unit </t>
  </si>
  <si>
    <t>Temperature sensors for fan-speed control</t>
  </si>
  <si>
    <t>Electrical cable reticulation - Outdoor Unit (from unit to condenser) c/w cable tray (existing cable trays to be inspected and reused where in good condition, otherwise replaced)</t>
  </si>
  <si>
    <t>2.8.4</t>
  </si>
  <si>
    <t>Indoor units - 7.1 kW nominal cooling (high-wall or ceiling cassette), inverter / EC, R410A or R32 for UPS room cooling (N+1)</t>
  </si>
  <si>
    <t>Condensate drain piping c/w S-trap to drain</t>
  </si>
  <si>
    <t>Insulation on condensate pipework</t>
  </si>
  <si>
    <t>Subtotal 3.6 - Builders Work (Provisional Sum)</t>
  </si>
  <si>
    <t>Electric reheat element(s)  - 15 kW</t>
  </si>
  <si>
    <t>Included in the provisional sum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</si>
</sst>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quot;R&quot;* #,##0.00_-;\-&quot;R&quot;* #,##0.00_-;_-&quot;R&quot;* &quot;-&quot;??_-;_-@_-"/>
    <numFmt numFmtId="164" formatCode="_(* #,##0.00_);_(* \(#,##0.00\);_(* &quot;-&quot;??_);_(@_)"/>
    <numFmt numFmtId="165" formatCode="_ * #,##0.00_ ;_ * \-#,##0.00_ ;_ * &quot;-&quot;??_ ;_ @_ "/>
    <numFmt numFmtId="166" formatCode="[$-F800]dddd\,\ mmmm\ dd\,\ yyyy"/>
    <numFmt numFmtId="167" formatCode="_ [$R-1C09]\ * #,##0.00_ ;_ [$R-1C09]\ * \-#,##0.00_ ;_ [$R-1C09]\ * &quot;-&quot;??_ ;_ @_ "/>
    <numFmt numFmtId="168" formatCode="0.0"/>
    <numFmt numFmtId="169" formatCode="&quot;$&quot;#,##0.00"/>
    <numFmt numFmtId="170" formatCode="[$$-409]#,##0.00"/>
    <numFmt numFmtId="171" formatCode="&quot;R&quot;#,##0.00"/>
    <numFmt numFmtId="172" formatCode="_ [$R-1C09]\ * #,##0.00_ ;_ [$R-1C09]\ * \-#,##0.00_ ;_ [$R-1C09]\ * \-??_ ;_ @_ "/>
    <numFmt numFmtId="173" formatCode="[$-F800]dddd&quot;, &quot;mmmm\ dd&quot;, &quot;yyyy"/>
    <numFmt numFmtId="174" formatCode="_-\R* #,##0.00_-;&quot;-R&quot;* #,##0.00_-;_-\R* \-??_-;_-@_-"/>
    <numFmt numFmtId="175" formatCode="\R#,##0.00"/>
    <numFmt numFmtId="176" formatCode="_(&quot;R&quot;* #,##0.00_);_(&quot;R&quot;* \(#,##0.00\);_(&quot;R&quot;* &quot;-&quot;??_);_(@_)"/>
  </numFmts>
  <fonts count="34" x14ac:knownFonts="1">
    <font>
      <sz val="11"/>
      <color theme="1"/>
      <name val="Calibri"/>
      <family val="2"/>
      <scheme val="minor"/>
    </font>
    <font>
      <sz val="10"/>
      <color theme="1"/>
      <name val="Calibri"/>
      <family val="2"/>
      <scheme val="minor"/>
    </font>
    <font>
      <sz val="11"/>
      <color theme="1"/>
      <name val="Arial"/>
      <family val="2"/>
    </font>
    <font>
      <b/>
      <sz val="11"/>
      <color theme="1"/>
      <name val="Arial"/>
      <family val="2"/>
    </font>
    <font>
      <sz val="11"/>
      <color theme="1"/>
      <name val="Calibri"/>
      <family val="2"/>
      <scheme val="minor"/>
    </font>
    <font>
      <sz val="11"/>
      <name val="Arial"/>
      <family val="2"/>
    </font>
    <font>
      <b/>
      <sz val="11"/>
      <name val="Arial"/>
      <family val="2"/>
    </font>
    <font>
      <sz val="10"/>
      <color theme="1"/>
      <name val="Arial"/>
      <family val="2"/>
    </font>
    <font>
      <sz val="10"/>
      <name val="Arial"/>
      <family val="2"/>
    </font>
    <font>
      <b/>
      <sz val="10"/>
      <color theme="1"/>
      <name val="Arial"/>
      <family val="2"/>
    </font>
    <font>
      <sz val="10"/>
      <name val="Calibri"/>
      <family val="2"/>
      <scheme val="minor"/>
    </font>
    <font>
      <b/>
      <sz val="10"/>
      <name val="Arial"/>
      <family val="2"/>
    </font>
    <font>
      <b/>
      <sz val="12"/>
      <color theme="1"/>
      <name val="Arial"/>
      <family val="2"/>
    </font>
    <font>
      <b/>
      <sz val="12"/>
      <name val="Arial"/>
      <family val="2"/>
    </font>
    <font>
      <sz val="12"/>
      <color theme="1"/>
      <name val="Arial"/>
      <family val="2"/>
    </font>
    <font>
      <sz val="11"/>
      <color theme="1"/>
      <name val="Gisha"/>
      <family val="2"/>
    </font>
    <font>
      <sz val="11"/>
      <color theme="1"/>
      <name val="Calibri"/>
      <family val="2"/>
      <charset val="1"/>
    </font>
    <font>
      <b/>
      <sz val="12"/>
      <name val="Arial"/>
      <family val="2"/>
      <charset val="1"/>
    </font>
    <font>
      <sz val="12"/>
      <color theme="1"/>
      <name val="Arial"/>
      <family val="2"/>
      <charset val="1"/>
    </font>
    <font>
      <sz val="11"/>
      <color theme="1"/>
      <name val="Arial"/>
      <family val="2"/>
      <charset val="1"/>
    </font>
    <font>
      <b/>
      <sz val="11"/>
      <color theme="1"/>
      <name val="Arial"/>
      <family val="2"/>
      <charset val="1"/>
    </font>
    <font>
      <b/>
      <sz val="12"/>
      <color theme="1"/>
      <name val="Arial"/>
      <family val="2"/>
      <charset val="1"/>
    </font>
    <font>
      <sz val="12"/>
      <name val="Arial"/>
      <family val="2"/>
    </font>
    <font>
      <b/>
      <sz val="12"/>
      <color rgb="FF000000"/>
      <name val="Arial"/>
      <family val="2"/>
      <charset val="1"/>
    </font>
    <font>
      <b/>
      <u/>
      <sz val="10"/>
      <color theme="1"/>
      <name val="Arial"/>
      <family val="2"/>
    </font>
    <font>
      <u/>
      <sz val="10"/>
      <color theme="1"/>
      <name val="Arial"/>
      <family val="2"/>
    </font>
    <font>
      <i/>
      <u/>
      <sz val="10"/>
      <color theme="1"/>
      <name val="Arial"/>
      <family val="2"/>
    </font>
    <font>
      <b/>
      <sz val="10"/>
      <color theme="1"/>
      <name val="Arial"/>
      <family val="2"/>
    </font>
    <font>
      <b/>
      <sz val="10"/>
      <color rgb="FF000000"/>
      <name val="Arial"/>
      <family val="2"/>
    </font>
    <font>
      <sz val="10"/>
      <color theme="1"/>
      <name val="Calibri"/>
      <family val="2"/>
      <charset val="1"/>
    </font>
    <font>
      <i/>
      <sz val="10"/>
      <name val="Arial"/>
      <family val="2"/>
    </font>
    <font>
      <sz val="10"/>
      <color rgb="FF0000FF"/>
      <name val="Arial"/>
      <family val="2"/>
    </font>
    <font>
      <sz val="10"/>
      <color rgb="FF006600"/>
      <name val="Arial"/>
      <family val="2"/>
    </font>
    <font>
      <i/>
      <sz val="10"/>
      <color rgb="FF595959"/>
      <name val="Arial"/>
      <family val="2"/>
    </font>
  </fonts>
  <fills count="19">
    <fill>
      <patternFill patternType="none"/>
    </fill>
    <fill>
      <patternFill patternType="gray125"/>
    </fill>
    <fill>
      <patternFill patternType="solid">
        <fgColor rgb="FF92D050"/>
        <bgColor indexed="64"/>
      </patternFill>
    </fill>
    <fill>
      <patternFill patternType="solid">
        <fgColor rgb="FF00B050"/>
        <bgColor indexed="64"/>
      </patternFill>
    </fill>
    <fill>
      <patternFill patternType="solid">
        <fgColor rgb="FF00B0F0"/>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tint="-0.34998626667073579"/>
        <bgColor rgb="FFC0C0C0"/>
      </patternFill>
    </fill>
    <fill>
      <patternFill patternType="solid">
        <fgColor theme="0" tint="-0.14999847407452621"/>
        <bgColor rgb="FFC0C0C0"/>
      </patternFill>
    </fill>
    <fill>
      <patternFill patternType="solid">
        <fgColor rgb="FFFFFF00"/>
        <bgColor rgb="FFFFFF00"/>
      </patternFill>
    </fill>
    <fill>
      <patternFill patternType="solid">
        <fgColor rgb="FFD9D9D9"/>
        <bgColor indexed="64"/>
      </patternFill>
    </fill>
    <fill>
      <patternFill patternType="solid">
        <fgColor rgb="FFA6A6A6"/>
        <bgColor indexed="64"/>
      </patternFill>
    </fill>
    <fill>
      <patternFill patternType="solid">
        <fgColor rgb="FFFFFFFF"/>
        <bgColor rgb="FFF2F2F2"/>
      </patternFill>
    </fill>
    <fill>
      <patternFill patternType="solid">
        <fgColor rgb="FFFCE4D6"/>
        <bgColor rgb="FFFFF2CC"/>
      </patternFill>
    </fill>
    <fill>
      <patternFill patternType="solid">
        <fgColor rgb="FFFFF2CC"/>
        <bgColor rgb="FFFCE4D6"/>
      </patternFill>
    </fill>
    <fill>
      <patternFill patternType="solid">
        <fgColor rgb="FFE2EFDA"/>
        <bgColor rgb="FFF2F2F2"/>
      </patternFill>
    </fill>
    <fill>
      <patternFill patternType="solid">
        <fgColor theme="0"/>
        <bgColor indexed="64"/>
      </patternFill>
    </fill>
    <fill>
      <patternFill patternType="solid">
        <fgColor rgb="FFFFFF00"/>
        <bgColor indexed="64"/>
      </patternFill>
    </fill>
    <fill>
      <patternFill patternType="solid">
        <fgColor rgb="FFFFFF00"/>
        <bgColor rgb="FFC0C0C0"/>
      </patternFill>
    </fill>
  </fills>
  <borders count="40">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indexed="64"/>
      </left>
      <right style="thin">
        <color indexed="64"/>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bottom style="thin">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diagonal/>
    </border>
    <border>
      <left style="thin">
        <color auto="1"/>
      </left>
      <right/>
      <top/>
      <bottom/>
      <diagonal/>
    </border>
    <border>
      <left/>
      <right style="thin">
        <color auto="1"/>
      </right>
      <top/>
      <bottom style="thin">
        <color indexed="64"/>
      </bottom>
      <diagonal/>
    </border>
    <border>
      <left style="thin">
        <color auto="1"/>
      </left>
      <right/>
      <top/>
      <bottom style="thin">
        <color indexed="64"/>
      </bottom>
      <diagonal/>
    </border>
    <border>
      <left style="thin">
        <color auto="1"/>
      </left>
      <right style="thin">
        <color indexed="64"/>
      </right>
      <top style="thin">
        <color auto="1"/>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auto="1"/>
      </left>
      <right style="medium">
        <color indexed="64"/>
      </right>
      <top style="thin">
        <color auto="1"/>
      </top>
      <bottom/>
      <diagonal/>
    </border>
    <border>
      <left style="thin">
        <color auto="1"/>
      </left>
      <right style="medium">
        <color indexed="64"/>
      </right>
      <top/>
      <bottom/>
      <diagonal/>
    </border>
    <border>
      <left style="thin">
        <color auto="1"/>
      </left>
      <right style="medium">
        <color indexed="64"/>
      </right>
      <top/>
      <bottom style="thin">
        <color auto="1"/>
      </bottom>
      <diagonal/>
    </border>
  </borders>
  <cellStyleXfs count="16">
    <xf numFmtId="0" fontId="0" fillId="0" borderId="0"/>
    <xf numFmtId="0" fontId="8" fillId="0" borderId="0"/>
    <xf numFmtId="0" fontId="4" fillId="0" borderId="0"/>
    <xf numFmtId="0" fontId="10" fillId="0" borderId="0"/>
    <xf numFmtId="165"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0" fontId="4" fillId="0" borderId="0"/>
    <xf numFmtId="164" fontId="4" fillId="0" borderId="0" applyFont="0" applyFill="0" applyBorder="0" applyAlignment="0" applyProtection="0"/>
    <xf numFmtId="0" fontId="8" fillId="0" borderId="0"/>
    <xf numFmtId="0" fontId="7" fillId="0" borderId="0"/>
    <xf numFmtId="44" fontId="7" fillId="0" borderId="0" applyFont="0" applyFill="0" applyBorder="0" applyAlignment="0" applyProtection="0"/>
    <xf numFmtId="0" fontId="8" fillId="0" borderId="0"/>
    <xf numFmtId="0" fontId="15" fillId="0" borderId="0"/>
    <xf numFmtId="0" fontId="16" fillId="0" borderId="0"/>
  </cellStyleXfs>
  <cellXfs count="226">
    <xf numFmtId="0" fontId="0" fillId="0" borderId="0" xfId="0"/>
    <xf numFmtId="0" fontId="2" fillId="0" borderId="0" xfId="0" applyFont="1" applyAlignment="1">
      <alignment vertical="top" wrapText="1"/>
    </xf>
    <xf numFmtId="4" fontId="2" fillId="0" borderId="0" xfId="0" applyNumberFormat="1" applyFont="1" applyAlignment="1">
      <alignment vertical="top" wrapText="1"/>
    </xf>
    <xf numFmtId="0" fontId="2" fillId="0" borderId="0" xfId="0" applyFont="1" applyAlignment="1">
      <alignment horizontal="center" vertical="top" wrapText="1"/>
    </xf>
    <xf numFmtId="0" fontId="3" fillId="0" borderId="0" xfId="0" applyFont="1" applyAlignment="1">
      <alignment horizontal="center" vertical="top" wrapText="1"/>
    </xf>
    <xf numFmtId="0" fontId="3" fillId="0" borderId="1" xfId="0" applyFont="1" applyBorder="1" applyAlignment="1">
      <alignment horizontal="center" vertical="top" wrapText="1"/>
    </xf>
    <xf numFmtId="0" fontId="7" fillId="0" borderId="1" xfId="0" applyFont="1" applyBorder="1" applyAlignment="1">
      <alignment horizontal="center" vertical="top" wrapText="1"/>
    </xf>
    <xf numFmtId="0" fontId="7" fillId="0" borderId="1" xfId="0" applyFont="1" applyBorder="1" applyAlignment="1">
      <alignment horizontal="left" vertical="top" wrapText="1" indent="1"/>
    </xf>
    <xf numFmtId="0" fontId="6" fillId="3" borderId="0" xfId="0" applyFont="1" applyFill="1" applyAlignment="1">
      <alignment horizontal="left" vertical="center" wrapText="1"/>
    </xf>
    <xf numFmtId="166" fontId="6" fillId="3" borderId="0" xfId="0" quotePrefix="1" applyNumberFormat="1" applyFont="1" applyFill="1" applyAlignment="1">
      <alignment horizontal="left" vertical="center" wrapText="1"/>
    </xf>
    <xf numFmtId="0" fontId="7" fillId="3" borderId="0" xfId="0" applyFont="1" applyFill="1" applyAlignment="1">
      <alignment horizontal="center" vertical="center"/>
    </xf>
    <xf numFmtId="0" fontId="7" fillId="3" borderId="0" xfId="0" applyFont="1" applyFill="1" applyAlignment="1">
      <alignment vertical="center"/>
    </xf>
    <xf numFmtId="0" fontId="7" fillId="3" borderId="2" xfId="0" applyFont="1" applyFill="1" applyBorder="1" applyAlignment="1">
      <alignment horizontal="center" vertical="center"/>
    </xf>
    <xf numFmtId="0" fontId="7" fillId="3" borderId="2" xfId="0" applyFont="1" applyFill="1" applyBorder="1" applyAlignment="1">
      <alignment vertical="center"/>
    </xf>
    <xf numFmtId="2" fontId="7" fillId="0" borderId="3" xfId="0" applyNumberFormat="1" applyFont="1" applyBorder="1" applyAlignment="1">
      <alignment horizontal="center" vertical="center"/>
    </xf>
    <xf numFmtId="2" fontId="7" fillId="0" borderId="3" xfId="0" applyNumberFormat="1" applyFont="1" applyBorder="1" applyAlignment="1">
      <alignment horizontal="left" vertical="center" wrapText="1"/>
    </xf>
    <xf numFmtId="1" fontId="8" fillId="0" borderId="3" xfId="0" applyNumberFormat="1" applyFont="1" applyBorder="1" applyAlignment="1">
      <alignment horizontal="center"/>
    </xf>
    <xf numFmtId="0" fontId="9" fillId="0" borderId="3" xfId="0" applyFont="1" applyBorder="1" applyAlignment="1">
      <alignment horizontal="left" vertical="center" wrapText="1"/>
    </xf>
    <xf numFmtId="0" fontId="8" fillId="0" borderId="3" xfId="0" applyFont="1" applyBorder="1" applyAlignment="1">
      <alignment horizontal="center" vertical="center"/>
    </xf>
    <xf numFmtId="0" fontId="7" fillId="0" borderId="3" xfId="0" applyFont="1" applyBorder="1" applyAlignment="1">
      <alignment vertical="center"/>
    </xf>
    <xf numFmtId="0" fontId="8" fillId="0" borderId="1" xfId="0" applyFont="1" applyBorder="1" applyAlignment="1">
      <alignment horizontal="left" vertical="top" wrapText="1" indent="1"/>
    </xf>
    <xf numFmtId="0" fontId="2" fillId="4" borderId="0" xfId="0" applyFont="1" applyFill="1" applyAlignment="1">
      <alignment vertical="top" wrapText="1"/>
    </xf>
    <xf numFmtId="0" fontId="7" fillId="4" borderId="0" xfId="0" applyFont="1" applyFill="1" applyAlignment="1">
      <alignment vertical="top" wrapText="1"/>
    </xf>
    <xf numFmtId="0" fontId="1" fillId="4" borderId="0" xfId="3" applyFont="1" applyFill="1"/>
    <xf numFmtId="0" fontId="8" fillId="4" borderId="0" xfId="0" applyFont="1" applyFill="1" applyAlignment="1">
      <alignment vertical="top" wrapText="1"/>
    </xf>
    <xf numFmtId="0" fontId="7" fillId="0" borderId="1" xfId="0" applyFont="1" applyBorder="1" applyAlignment="1">
      <alignment vertical="top" wrapText="1"/>
    </xf>
    <xf numFmtId="0" fontId="9" fillId="0" borderId="1" xfId="0" applyFont="1" applyBorder="1" applyAlignment="1">
      <alignment vertical="top" wrapText="1"/>
    </xf>
    <xf numFmtId="0" fontId="2" fillId="0" borderId="1" xfId="0" applyFont="1" applyBorder="1" applyAlignment="1">
      <alignment horizontal="center" vertical="top" wrapText="1"/>
    </xf>
    <xf numFmtId="0" fontId="13" fillId="0" borderId="1" xfId="0" applyFont="1" applyBorder="1" applyAlignment="1">
      <alignment vertical="top" wrapText="1"/>
    </xf>
    <xf numFmtId="0" fontId="12" fillId="0" borderId="1" xfId="0" applyFont="1" applyBorder="1" applyAlignment="1">
      <alignment horizontal="center" vertical="top" wrapText="1"/>
    </xf>
    <xf numFmtId="1" fontId="7" fillId="0" borderId="1" xfId="0" applyNumberFormat="1" applyFont="1" applyBorder="1" applyAlignment="1">
      <alignment horizontal="center" vertical="top" wrapText="1"/>
    </xf>
    <xf numFmtId="168" fontId="7" fillId="0" borderId="1" xfId="0" applyNumberFormat="1" applyFont="1" applyBorder="1" applyAlignment="1">
      <alignment horizontal="center" vertical="top" wrapText="1"/>
    </xf>
    <xf numFmtId="0" fontId="7" fillId="0" borderId="1" xfId="0" applyFont="1" applyBorder="1" applyAlignment="1">
      <alignment horizontal="left" vertical="top" wrapText="1" indent="2"/>
    </xf>
    <xf numFmtId="0" fontId="7" fillId="0" borderId="0" xfId="0" applyFont="1" applyAlignment="1">
      <alignment vertical="center"/>
    </xf>
    <xf numFmtId="0" fontId="3" fillId="2" borderId="1" xfId="0" applyFont="1" applyFill="1" applyBorder="1" applyAlignment="1">
      <alignment horizontal="center" vertical="top" wrapText="1"/>
    </xf>
    <xf numFmtId="0" fontId="10" fillId="4" borderId="0" xfId="3" applyFill="1"/>
    <xf numFmtId="0" fontId="7" fillId="3" borderId="5" xfId="0" applyFont="1" applyFill="1" applyBorder="1" applyAlignment="1">
      <alignment horizontal="center" vertical="center"/>
    </xf>
    <xf numFmtId="0" fontId="7" fillId="3" borderId="5" xfId="0" applyFont="1" applyFill="1" applyBorder="1" applyAlignment="1">
      <alignment vertical="center"/>
    </xf>
    <xf numFmtId="167" fontId="7" fillId="3" borderId="6" xfId="0" applyNumberFormat="1" applyFont="1" applyFill="1" applyBorder="1" applyAlignment="1">
      <alignment vertical="center"/>
    </xf>
    <xf numFmtId="167" fontId="7" fillId="3" borderId="8" xfId="0" applyNumberFormat="1" applyFont="1" applyFill="1" applyBorder="1" applyAlignment="1">
      <alignment vertical="center"/>
    </xf>
    <xf numFmtId="167" fontId="7" fillId="3" borderId="9" xfId="0" applyNumberFormat="1" applyFont="1" applyFill="1" applyBorder="1" applyAlignment="1">
      <alignment vertical="center"/>
    </xf>
    <xf numFmtId="0" fontId="3" fillId="2" borderId="10" xfId="0" applyFont="1" applyFill="1" applyBorder="1" applyAlignment="1">
      <alignment horizontal="center" vertical="top" wrapText="1"/>
    </xf>
    <xf numFmtId="4" fontId="3" fillId="2" borderId="11" xfId="0" applyNumberFormat="1" applyFont="1" applyFill="1" applyBorder="1" applyAlignment="1">
      <alignment horizontal="center" vertical="top" wrapText="1"/>
    </xf>
    <xf numFmtId="0" fontId="3" fillId="0" borderId="10" xfId="0" applyFont="1" applyBorder="1" applyAlignment="1">
      <alignment horizontal="center" vertical="top" wrapText="1"/>
    </xf>
    <xf numFmtId="4" fontId="3" fillId="0" borderId="11" xfId="0" applyNumberFormat="1" applyFont="1" applyBorder="1" applyAlignment="1">
      <alignment horizontal="center" vertical="top" wrapText="1"/>
    </xf>
    <xf numFmtId="4" fontId="9" fillId="0" borderId="11" xfId="0" applyNumberFormat="1" applyFont="1" applyBorder="1" applyAlignment="1">
      <alignment horizontal="center" vertical="top" wrapText="1"/>
    </xf>
    <xf numFmtId="0" fontId="5" fillId="3" borderId="4" xfId="0" applyFont="1" applyFill="1" applyBorder="1" applyAlignment="1">
      <alignment horizontal="right" vertical="center"/>
    </xf>
    <xf numFmtId="0" fontId="6" fillId="3" borderId="5" xfId="0" applyFont="1" applyFill="1" applyBorder="1" applyAlignment="1">
      <alignment horizontal="left" vertical="center" wrapText="1"/>
    </xf>
    <xf numFmtId="0" fontId="5" fillId="3" borderId="7" xfId="0" applyFont="1" applyFill="1" applyBorder="1" applyAlignment="1">
      <alignment horizontal="right" vertical="center"/>
    </xf>
    <xf numFmtId="0" fontId="5" fillId="3" borderId="15" xfId="0" applyFont="1" applyFill="1" applyBorder="1" applyAlignment="1">
      <alignment horizontal="right" vertical="center"/>
    </xf>
    <xf numFmtId="0" fontId="9" fillId="0" borderId="16" xfId="0" applyFont="1" applyBorder="1" applyAlignment="1">
      <alignment horizontal="center" vertical="center"/>
    </xf>
    <xf numFmtId="169" fontId="7" fillId="0" borderId="17" xfId="0" applyNumberFormat="1" applyFont="1" applyBorder="1" applyAlignment="1">
      <alignment vertical="center"/>
    </xf>
    <xf numFmtId="0" fontId="12" fillId="0" borderId="10" xfId="0" applyFont="1" applyBorder="1" applyAlignment="1">
      <alignment vertical="top" wrapText="1"/>
    </xf>
    <xf numFmtId="4" fontId="12" fillId="0" borderId="11" xfId="0" applyNumberFormat="1" applyFont="1" applyBorder="1" applyAlignment="1">
      <alignment horizontal="center" vertical="top" wrapText="1"/>
    </xf>
    <xf numFmtId="4" fontId="7" fillId="0" borderId="11" xfId="0" applyNumberFormat="1" applyFont="1" applyBorder="1" applyAlignment="1">
      <alignment horizontal="center" vertical="top" wrapText="1"/>
    </xf>
    <xf numFmtId="170" fontId="7" fillId="0" borderId="11" xfId="0" applyNumberFormat="1" applyFont="1" applyBorder="1" applyAlignment="1">
      <alignment horizontal="center" vertical="top" wrapText="1"/>
    </xf>
    <xf numFmtId="4" fontId="7" fillId="0" borderId="11" xfId="0" applyNumberFormat="1" applyFont="1" applyBorder="1" applyAlignment="1">
      <alignment vertical="top" wrapText="1"/>
    </xf>
    <xf numFmtId="0" fontId="7" fillId="0" borderId="16" xfId="0" applyFont="1" applyBorder="1"/>
    <xf numFmtId="0" fontId="9" fillId="0" borderId="10" xfId="0" applyFont="1" applyBorder="1" applyAlignment="1">
      <alignment horizontal="left" vertical="top" wrapText="1" indent="1"/>
    </xf>
    <xf numFmtId="0" fontId="7" fillId="0" borderId="10" xfId="0" applyFont="1" applyBorder="1" applyAlignment="1">
      <alignment horizontal="left" vertical="top" wrapText="1" indent="1"/>
    </xf>
    <xf numFmtId="167" fontId="7" fillId="3" borderId="0" xfId="0" applyNumberFormat="1" applyFont="1" applyFill="1" applyAlignment="1">
      <alignment vertical="center"/>
    </xf>
    <xf numFmtId="0" fontId="8" fillId="0" borderId="10" xfId="0" applyFont="1" applyBorder="1" applyAlignment="1">
      <alignment horizontal="center" vertical="top" wrapText="1"/>
    </xf>
    <xf numFmtId="0" fontId="7" fillId="0" borderId="10" xfId="0" applyFont="1" applyBorder="1" applyAlignment="1">
      <alignment horizontal="center" vertical="top" wrapText="1"/>
    </xf>
    <xf numFmtId="0" fontId="3" fillId="0" borderId="10" xfId="0" applyFont="1" applyBorder="1" applyAlignment="1">
      <alignment horizontal="left" vertical="top" wrapText="1" indent="1"/>
    </xf>
    <xf numFmtId="0" fontId="2" fillId="0" borderId="10" xfId="0" applyFont="1" applyBorder="1" applyAlignment="1">
      <alignment horizontal="left" vertical="top" wrapText="1" indent="1"/>
    </xf>
    <xf numFmtId="0" fontId="7" fillId="0" borderId="16" xfId="0" applyFont="1" applyBorder="1" applyAlignment="1">
      <alignment horizontal="left" indent="1"/>
    </xf>
    <xf numFmtId="2" fontId="7" fillId="3" borderId="0" xfId="0" applyNumberFormat="1" applyFont="1" applyFill="1" applyAlignment="1">
      <alignment vertical="center"/>
    </xf>
    <xf numFmtId="171" fontId="7" fillId="3" borderId="0" xfId="0" applyNumberFormat="1" applyFont="1" applyFill="1" applyAlignment="1">
      <alignment vertical="center"/>
    </xf>
    <xf numFmtId="0" fontId="11" fillId="0" borderId="0" xfId="1" applyFont="1" applyAlignment="1">
      <alignment horizontal="center" vertical="center"/>
    </xf>
    <xf numFmtId="0" fontId="8" fillId="0" borderId="1" xfId="0" applyFont="1" applyBorder="1" applyAlignment="1">
      <alignment vertical="top" wrapText="1"/>
    </xf>
    <xf numFmtId="44" fontId="8" fillId="0" borderId="11" xfId="4" applyNumberFormat="1" applyFont="1" applyFill="1" applyBorder="1" applyAlignment="1">
      <alignment vertical="top" wrapText="1"/>
    </xf>
    <xf numFmtId="44" fontId="7" fillId="0" borderId="11" xfId="0" applyNumberFormat="1" applyFont="1" applyBorder="1" applyAlignment="1">
      <alignment vertical="top" wrapText="1"/>
    </xf>
    <xf numFmtId="167" fontId="7" fillId="5" borderId="6" xfId="0" applyNumberFormat="1" applyFont="1" applyFill="1" applyBorder="1" applyAlignment="1">
      <alignment vertical="center"/>
    </xf>
    <xf numFmtId="167" fontId="7" fillId="5" borderId="8" xfId="0" applyNumberFormat="1" applyFont="1" applyFill="1" applyBorder="1" applyAlignment="1">
      <alignment vertical="center"/>
    </xf>
    <xf numFmtId="167" fontId="7" fillId="5" borderId="9" xfId="0" applyNumberFormat="1" applyFont="1" applyFill="1" applyBorder="1" applyAlignment="1">
      <alignment vertical="center"/>
    </xf>
    <xf numFmtId="0" fontId="7" fillId="6" borderId="12" xfId="0" applyFont="1" applyFill="1" applyBorder="1" applyAlignment="1">
      <alignment vertical="top" wrapText="1"/>
    </xf>
    <xf numFmtId="0" fontId="9" fillId="6" borderId="13" xfId="0" applyFont="1" applyFill="1" applyBorder="1" applyAlignment="1">
      <alignment horizontal="right" vertical="top" wrapText="1"/>
    </xf>
    <xf numFmtId="44" fontId="9" fillId="6" borderId="14" xfId="4" applyNumberFormat="1" applyFont="1" applyFill="1" applyBorder="1" applyAlignment="1">
      <alignment vertical="top" wrapText="1"/>
    </xf>
    <xf numFmtId="0" fontId="7" fillId="5" borderId="5" xfId="0" applyFont="1" applyFill="1" applyBorder="1" applyAlignment="1">
      <alignment horizontal="center" vertical="center"/>
    </xf>
    <xf numFmtId="1" fontId="7" fillId="5" borderId="5" xfId="0" applyNumberFormat="1" applyFont="1" applyFill="1" applyBorder="1" applyAlignment="1">
      <alignment horizontal="center" vertical="center"/>
    </xf>
    <xf numFmtId="171" fontId="7" fillId="5" borderId="5" xfId="0" applyNumberFormat="1" applyFont="1" applyFill="1" applyBorder="1" applyAlignment="1">
      <alignment horizontal="center" vertical="center"/>
    </xf>
    <xf numFmtId="171" fontId="7" fillId="5" borderId="6" xfId="0" applyNumberFormat="1" applyFont="1" applyFill="1" applyBorder="1" applyAlignment="1">
      <alignment horizontal="center" vertical="center"/>
    </xf>
    <xf numFmtId="171" fontId="7" fillId="5" borderId="8" xfId="0" applyNumberFormat="1" applyFont="1" applyFill="1" applyBorder="1" applyAlignment="1">
      <alignment horizontal="center" vertical="center"/>
    </xf>
    <xf numFmtId="0" fontId="7" fillId="5" borderId="2" xfId="0" applyFont="1" applyFill="1" applyBorder="1" applyAlignment="1">
      <alignment horizontal="center" vertical="center"/>
    </xf>
    <xf numFmtId="1" fontId="7" fillId="5" borderId="2" xfId="0" applyNumberFormat="1" applyFont="1" applyFill="1" applyBorder="1" applyAlignment="1">
      <alignment horizontal="center" vertical="center"/>
    </xf>
    <xf numFmtId="171" fontId="7" fillId="5" borderId="2" xfId="0" applyNumberFormat="1" applyFont="1" applyFill="1" applyBorder="1" applyAlignment="1">
      <alignment horizontal="center" vertical="center"/>
    </xf>
    <xf numFmtId="171" fontId="7" fillId="5" borderId="9" xfId="0" applyNumberFormat="1" applyFont="1" applyFill="1" applyBorder="1" applyAlignment="1">
      <alignment horizontal="center" vertical="center"/>
    </xf>
    <xf numFmtId="0" fontId="7" fillId="5" borderId="0" xfId="0" applyFont="1" applyFill="1" applyAlignment="1">
      <alignment horizontal="center" vertical="center"/>
    </xf>
    <xf numFmtId="1" fontId="7" fillId="5" borderId="0" xfId="0" applyNumberFormat="1" applyFont="1" applyFill="1" applyAlignment="1">
      <alignment horizontal="center" vertical="center"/>
    </xf>
    <xf numFmtId="171" fontId="7" fillId="5" borderId="0" xfId="0" applyNumberFormat="1" applyFont="1" applyFill="1" applyAlignment="1">
      <alignment horizontal="center" vertical="center"/>
    </xf>
    <xf numFmtId="171" fontId="7" fillId="0" borderId="0" xfId="0" applyNumberFormat="1" applyFont="1" applyAlignment="1">
      <alignment vertical="center"/>
    </xf>
    <xf numFmtId="0" fontId="17" fillId="7" borderId="4" xfId="15" applyFont="1" applyFill="1" applyBorder="1" applyAlignment="1">
      <alignment horizontal="right" vertical="center"/>
    </xf>
    <xf numFmtId="0" fontId="17" fillId="7" borderId="5" xfId="15" applyFont="1" applyFill="1" applyBorder="1" applyAlignment="1">
      <alignment horizontal="left" vertical="center" wrapText="1"/>
    </xf>
    <xf numFmtId="0" fontId="18" fillId="7" borderId="5" xfId="15" applyFont="1" applyFill="1" applyBorder="1" applyAlignment="1">
      <alignment horizontal="center" vertical="center"/>
    </xf>
    <xf numFmtId="0" fontId="18" fillId="7" borderId="5" xfId="15" applyFont="1" applyFill="1" applyBorder="1" applyAlignment="1">
      <alignment vertical="center"/>
    </xf>
    <xf numFmtId="172" fontId="18" fillId="7" borderId="5" xfId="15" applyNumberFormat="1" applyFont="1" applyFill="1" applyBorder="1" applyAlignment="1">
      <alignment vertical="center"/>
    </xf>
    <xf numFmtId="172" fontId="18" fillId="7" borderId="6" xfId="15" applyNumberFormat="1" applyFont="1" applyFill="1" applyBorder="1" applyAlignment="1">
      <alignment vertical="center"/>
    </xf>
    <xf numFmtId="0" fontId="19" fillId="0" borderId="0" xfId="15" applyFont="1" applyAlignment="1">
      <alignment vertical="top" wrapText="1"/>
    </xf>
    <xf numFmtId="0" fontId="17" fillId="7" borderId="7" xfId="15" applyFont="1" applyFill="1" applyBorder="1" applyAlignment="1">
      <alignment horizontal="right" vertical="center"/>
    </xf>
    <xf numFmtId="0" fontId="17" fillId="7" borderId="0" xfId="15" applyFont="1" applyFill="1" applyAlignment="1">
      <alignment horizontal="left" vertical="center" wrapText="1"/>
    </xf>
    <xf numFmtId="0" fontId="18" fillId="7" borderId="0" xfId="15" applyFont="1" applyFill="1" applyAlignment="1">
      <alignment horizontal="center" vertical="center"/>
    </xf>
    <xf numFmtId="0" fontId="18" fillId="7" borderId="0" xfId="15" applyFont="1" applyFill="1" applyAlignment="1">
      <alignment vertical="center"/>
    </xf>
    <xf numFmtId="172" fontId="18" fillId="7" borderId="0" xfId="15" applyNumberFormat="1" applyFont="1" applyFill="1" applyAlignment="1">
      <alignment vertical="center"/>
    </xf>
    <xf numFmtId="172" fontId="18" fillId="7" borderId="8" xfId="15" applyNumberFormat="1" applyFont="1" applyFill="1" applyBorder="1" applyAlignment="1">
      <alignment vertical="center"/>
    </xf>
    <xf numFmtId="0" fontId="20" fillId="0" borderId="0" xfId="15" applyFont="1" applyAlignment="1">
      <alignment horizontal="center" vertical="top" wrapText="1"/>
    </xf>
    <xf numFmtId="173" fontId="17" fillId="7" borderId="0" xfId="15" applyNumberFormat="1" applyFont="1" applyFill="1" applyAlignment="1">
      <alignment horizontal="left" vertical="center" wrapText="1"/>
    </xf>
    <xf numFmtId="0" fontId="21" fillId="8" borderId="10" xfId="15" applyFont="1" applyFill="1" applyBorder="1" applyAlignment="1">
      <alignment horizontal="center" vertical="top" wrapText="1"/>
    </xf>
    <xf numFmtId="0" fontId="21" fillId="8" borderId="1" xfId="15" applyFont="1" applyFill="1" applyBorder="1" applyAlignment="1">
      <alignment horizontal="center" vertical="top" wrapText="1"/>
    </xf>
    <xf numFmtId="4" fontId="21" fillId="8" borderId="1" xfId="15" applyNumberFormat="1" applyFont="1" applyFill="1" applyBorder="1" applyAlignment="1">
      <alignment horizontal="center" vertical="top" wrapText="1"/>
    </xf>
    <xf numFmtId="4" fontId="21" fillId="8" borderId="11" xfId="15" applyNumberFormat="1" applyFont="1" applyFill="1" applyBorder="1" applyAlignment="1">
      <alignment horizontal="center" vertical="top" wrapText="1"/>
    </xf>
    <xf numFmtId="0" fontId="22" fillId="0" borderId="0" xfId="15" applyFont="1"/>
    <xf numFmtId="168" fontId="21" fillId="8" borderId="10" xfId="15" applyNumberFormat="1" applyFont="1" applyFill="1" applyBorder="1" applyAlignment="1">
      <alignment horizontal="center" vertical="top" wrapText="1"/>
    </xf>
    <xf numFmtId="174" fontId="21" fillId="8" borderId="11" xfId="15" applyNumberFormat="1" applyFont="1" applyFill="1" applyBorder="1" applyAlignment="1">
      <alignment vertical="top" wrapText="1"/>
    </xf>
    <xf numFmtId="0" fontId="21" fillId="0" borderId="10" xfId="15" applyFont="1" applyBorder="1" applyAlignment="1">
      <alignment horizontal="center" vertical="top" wrapText="1"/>
    </xf>
    <xf numFmtId="0" fontId="18" fillId="0" borderId="1" xfId="15" applyFont="1" applyBorder="1" applyAlignment="1">
      <alignment vertical="top" wrapText="1"/>
    </xf>
    <xf numFmtId="0" fontId="18" fillId="0" borderId="1" xfId="15" applyFont="1" applyBorder="1" applyAlignment="1">
      <alignment horizontal="center" vertical="top" wrapText="1"/>
    </xf>
    <xf numFmtId="175" fontId="18" fillId="0" borderId="1" xfId="15" applyNumberFormat="1" applyFont="1" applyBorder="1" applyAlignment="1">
      <alignment vertical="top" wrapText="1"/>
    </xf>
    <xf numFmtId="174" fontId="18" fillId="0" borderId="11" xfId="15" applyNumberFormat="1" applyFont="1" applyBorder="1" applyAlignment="1">
      <alignment vertical="top" wrapText="1"/>
    </xf>
    <xf numFmtId="0" fontId="19" fillId="9" borderId="0" xfId="15" applyFont="1" applyFill="1" applyAlignment="1">
      <alignment vertical="top" wrapText="1"/>
    </xf>
    <xf numFmtId="0" fontId="21" fillId="0" borderId="1" xfId="15" applyFont="1" applyBorder="1" applyAlignment="1">
      <alignment vertical="top" wrapText="1"/>
    </xf>
    <xf numFmtId="0" fontId="23" fillId="8" borderId="13" xfId="15" applyFont="1" applyFill="1" applyBorder="1" applyAlignment="1">
      <alignment horizontal="right" indent="2"/>
    </xf>
    <xf numFmtId="174" fontId="21" fillId="8" borderId="14" xfId="15" applyNumberFormat="1" applyFont="1" applyFill="1" applyBorder="1" applyAlignment="1">
      <alignment vertical="top" wrapText="1"/>
    </xf>
    <xf numFmtId="0" fontId="19" fillId="0" borderId="0" xfId="15" applyFont="1" applyAlignment="1">
      <alignment horizontal="center" vertical="top" wrapText="1"/>
    </xf>
    <xf numFmtId="4" fontId="19" fillId="0" borderId="0" xfId="15" applyNumberFormat="1" applyFont="1" applyAlignment="1">
      <alignment vertical="top" wrapText="1"/>
    </xf>
    <xf numFmtId="0" fontId="14" fillId="0" borderId="1" xfId="15" applyFont="1" applyBorder="1" applyAlignment="1">
      <alignment vertical="top" wrapText="1"/>
    </xf>
    <xf numFmtId="0" fontId="11" fillId="5" borderId="4" xfId="0" applyFont="1" applyFill="1" applyBorder="1" applyAlignment="1">
      <alignment horizontal="right" vertical="center"/>
    </xf>
    <xf numFmtId="0" fontId="11" fillId="5" borderId="5" xfId="0" applyFont="1" applyFill="1" applyBorder="1" applyAlignment="1">
      <alignment horizontal="left" vertical="center" wrapText="1"/>
    </xf>
    <xf numFmtId="0" fontId="7" fillId="0" borderId="0" xfId="0" applyFont="1" applyAlignment="1">
      <alignment vertical="top" wrapText="1"/>
    </xf>
    <xf numFmtId="0" fontId="11" fillId="5" borderId="7" xfId="0" applyFont="1" applyFill="1" applyBorder="1" applyAlignment="1">
      <alignment horizontal="right" vertical="center"/>
    </xf>
    <xf numFmtId="0" fontId="11" fillId="5" borderId="0" xfId="0" applyFont="1" applyFill="1" applyAlignment="1">
      <alignment horizontal="left" vertical="center" wrapText="1"/>
    </xf>
    <xf numFmtId="0" fontId="9" fillId="0" borderId="0" xfId="0" applyFont="1" applyAlignment="1">
      <alignment horizontal="center" vertical="top" wrapText="1"/>
    </xf>
    <xf numFmtId="166" fontId="11" fillId="5" borderId="0" xfId="0" quotePrefix="1" applyNumberFormat="1" applyFont="1" applyFill="1" applyAlignment="1">
      <alignment horizontal="left" vertical="center" wrapText="1"/>
    </xf>
    <xf numFmtId="0" fontId="11" fillId="5" borderId="2" xfId="0" applyFont="1" applyFill="1" applyBorder="1" applyAlignment="1">
      <alignment horizontal="left" vertical="center" wrapText="1"/>
    </xf>
    <xf numFmtId="0" fontId="9" fillId="6" borderId="10" xfId="0" applyFont="1" applyFill="1" applyBorder="1" applyAlignment="1">
      <alignment horizontal="center" vertical="top" wrapText="1"/>
    </xf>
    <xf numFmtId="0" fontId="9" fillId="6" borderId="1" xfId="0" applyFont="1" applyFill="1" applyBorder="1" applyAlignment="1">
      <alignment horizontal="center" vertical="top" wrapText="1"/>
    </xf>
    <xf numFmtId="4" fontId="9" fillId="6" borderId="11" xfId="0" applyNumberFormat="1" applyFont="1" applyFill="1" applyBorder="1" applyAlignment="1">
      <alignment horizontal="center" vertical="top" wrapText="1"/>
    </xf>
    <xf numFmtId="0" fontId="9" fillId="0" borderId="10" xfId="0" applyFont="1" applyBorder="1" applyAlignment="1">
      <alignment horizontal="center" vertical="top" wrapText="1"/>
    </xf>
    <xf numFmtId="0" fontId="9" fillId="0" borderId="1" xfId="0" applyFont="1" applyBorder="1" applyAlignment="1">
      <alignment horizontal="center" vertical="top" wrapText="1"/>
    </xf>
    <xf numFmtId="0" fontId="9" fillId="6" borderId="11" xfId="0" applyFont="1" applyFill="1" applyBorder="1" applyAlignment="1">
      <alignment horizontal="center" vertical="top" wrapText="1"/>
    </xf>
    <xf numFmtId="165" fontId="7" fillId="0" borderId="0" xfId="0" applyNumberFormat="1" applyFont="1" applyAlignment="1">
      <alignment vertical="top" wrapText="1"/>
    </xf>
    <xf numFmtId="0" fontId="7" fillId="0" borderId="10" xfId="0" applyFont="1" applyBorder="1" applyAlignment="1">
      <alignment vertical="top" wrapText="1"/>
    </xf>
    <xf numFmtId="4" fontId="7" fillId="0" borderId="0" xfId="0" applyNumberFormat="1" applyFont="1" applyAlignment="1">
      <alignment vertical="top" wrapText="1"/>
    </xf>
    <xf numFmtId="0" fontId="8" fillId="0" borderId="0" xfId="1"/>
    <xf numFmtId="0" fontId="8" fillId="0" borderId="0" xfId="1" applyAlignment="1">
      <alignment vertical="center"/>
    </xf>
    <xf numFmtId="49" fontId="8" fillId="0" borderId="0" xfId="1" applyNumberFormat="1" applyAlignment="1">
      <alignment horizontal="center"/>
    </xf>
    <xf numFmtId="0" fontId="8" fillId="0" borderId="0" xfId="1" applyAlignment="1">
      <alignment horizontal="center"/>
    </xf>
    <xf numFmtId="1" fontId="9" fillId="6" borderId="1" xfId="0" applyNumberFormat="1" applyFont="1" applyFill="1" applyBorder="1" applyAlignment="1">
      <alignment horizontal="center" vertical="top" wrapText="1"/>
    </xf>
    <xf numFmtId="171" fontId="9" fillId="6" borderId="1" xfId="0" applyNumberFormat="1" applyFont="1" applyFill="1" applyBorder="1" applyAlignment="1">
      <alignment horizontal="center" vertical="top" wrapText="1"/>
    </xf>
    <xf numFmtId="171" fontId="9" fillId="6" borderId="11" xfId="0" applyNumberFormat="1" applyFont="1" applyFill="1" applyBorder="1" applyAlignment="1">
      <alignment horizontal="center" vertical="top" wrapText="1"/>
    </xf>
    <xf numFmtId="171" fontId="9" fillId="0" borderId="0" xfId="0" applyNumberFormat="1" applyFont="1" applyAlignment="1">
      <alignment horizontal="center" vertical="top" wrapText="1"/>
    </xf>
    <xf numFmtId="171" fontId="9" fillId="2" borderId="0" xfId="0" applyNumberFormat="1" applyFont="1" applyFill="1" applyAlignment="1">
      <alignment horizontal="center" vertical="top" wrapText="1"/>
    </xf>
    <xf numFmtId="0" fontId="9" fillId="2" borderId="0" xfId="0" applyFont="1" applyFill="1" applyAlignment="1">
      <alignment horizontal="center" vertical="top" wrapText="1"/>
    </xf>
    <xf numFmtId="2" fontId="9" fillId="2" borderId="0" xfId="0" applyNumberFormat="1" applyFont="1" applyFill="1" applyAlignment="1">
      <alignment horizontal="center" vertical="top" wrapText="1"/>
    </xf>
    <xf numFmtId="4" fontId="9" fillId="2" borderId="0" xfId="0" applyNumberFormat="1" applyFont="1" applyFill="1" applyAlignment="1">
      <alignment horizontal="center" vertical="top" wrapText="1"/>
    </xf>
    <xf numFmtId="37" fontId="7" fillId="0" borderId="23" xfId="14" applyNumberFormat="1" applyFont="1" applyBorder="1" applyAlignment="1">
      <alignment vertical="top"/>
    </xf>
    <xf numFmtId="0" fontId="24" fillId="0" borderId="21" xfId="14" applyFont="1" applyBorder="1" applyAlignment="1">
      <alignment wrapText="1"/>
    </xf>
    <xf numFmtId="0" fontId="7" fillId="0" borderId="21" xfId="14" applyFont="1" applyBorder="1"/>
    <xf numFmtId="0" fontId="7" fillId="0" borderId="24" xfId="14" applyFont="1" applyBorder="1"/>
    <xf numFmtId="39" fontId="7" fillId="0" borderId="27" xfId="14" applyNumberFormat="1" applyFont="1" applyBorder="1"/>
    <xf numFmtId="0" fontId="7" fillId="0" borderId="21" xfId="14" applyFont="1" applyBorder="1" applyAlignment="1">
      <alignment wrapText="1"/>
    </xf>
    <xf numFmtId="39" fontId="7" fillId="0" borderId="21" xfId="14" applyNumberFormat="1" applyFont="1" applyBorder="1"/>
    <xf numFmtId="0" fontId="25" fillId="0" borderId="21" xfId="14" applyFont="1" applyBorder="1" applyAlignment="1">
      <alignment wrapText="1"/>
    </xf>
    <xf numFmtId="0" fontId="7" fillId="0" borderId="21" xfId="14" applyFont="1" applyBorder="1" applyAlignment="1">
      <alignment vertical="top" wrapText="1"/>
    </xf>
    <xf numFmtId="39" fontId="7" fillId="0" borderId="21" xfId="14" applyNumberFormat="1" applyFont="1" applyBorder="1" applyAlignment="1">
      <alignment horizontal="right"/>
    </xf>
    <xf numFmtId="37" fontId="7" fillId="0" borderId="25" xfId="14" applyNumberFormat="1" applyFont="1" applyBorder="1" applyAlignment="1">
      <alignment vertical="top"/>
    </xf>
    <xf numFmtId="0" fontId="7" fillId="0" borderId="22" xfId="14" applyFont="1" applyBorder="1" applyAlignment="1">
      <alignment wrapText="1"/>
    </xf>
    <xf numFmtId="0" fontId="7" fillId="0" borderId="22" xfId="14" applyFont="1" applyBorder="1"/>
    <xf numFmtId="0" fontId="7" fillId="0" borderId="26" xfId="14" applyFont="1" applyBorder="1"/>
    <xf numFmtId="39" fontId="7" fillId="0" borderId="22" xfId="14" applyNumberFormat="1" applyFont="1" applyBorder="1"/>
    <xf numFmtId="49" fontId="21" fillId="8" borderId="10" xfId="15" applyNumberFormat="1" applyFont="1" applyFill="1" applyBorder="1" applyAlignment="1">
      <alignment horizontal="center" vertical="top" wrapText="1"/>
    </xf>
    <xf numFmtId="0" fontId="27" fillId="10" borderId="1" xfId="0" applyFont="1" applyFill="1" applyBorder="1" applyAlignment="1">
      <alignment horizontal="right" vertical="top" wrapText="1"/>
    </xf>
    <xf numFmtId="176" fontId="27" fillId="10" borderId="11" xfId="0" applyNumberFormat="1" applyFont="1" applyFill="1" applyBorder="1" applyAlignment="1">
      <alignment vertical="top" wrapText="1"/>
    </xf>
    <xf numFmtId="0" fontId="7" fillId="10" borderId="10" xfId="0" applyFont="1" applyFill="1" applyBorder="1" applyAlignment="1">
      <alignment vertical="top" wrapText="1"/>
    </xf>
    <xf numFmtId="0" fontId="29" fillId="0" borderId="0" xfId="15" applyFont="1"/>
    <xf numFmtId="0" fontId="28" fillId="10" borderId="31" xfId="15" applyFont="1" applyFill="1" applyBorder="1" applyAlignment="1">
      <alignment horizontal="center" vertical="center" wrapText="1"/>
    </xf>
    <xf numFmtId="0" fontId="28" fillId="10" borderId="32" xfId="15" applyFont="1" applyFill="1" applyBorder="1" applyAlignment="1">
      <alignment horizontal="center" vertical="center" wrapText="1"/>
    </xf>
    <xf numFmtId="0" fontId="28" fillId="10" borderId="33" xfId="15" applyFont="1" applyFill="1" applyBorder="1" applyAlignment="1">
      <alignment horizontal="center" vertical="center" wrapText="1"/>
    </xf>
    <xf numFmtId="0" fontId="8" fillId="0" borderId="31" xfId="15" applyFont="1" applyBorder="1" applyAlignment="1">
      <alignment horizontal="center" vertical="center" wrapText="1"/>
    </xf>
    <xf numFmtId="0" fontId="29" fillId="0" borderId="31" xfId="15" applyFont="1" applyBorder="1"/>
    <xf numFmtId="0" fontId="29" fillId="0" borderId="32" xfId="15" applyFont="1" applyBorder="1"/>
    <xf numFmtId="0" fontId="29" fillId="0" borderId="32" xfId="15" applyFont="1" applyBorder="1" applyAlignment="1">
      <alignment horizontal="center"/>
    </xf>
    <xf numFmtId="0" fontId="29" fillId="0" borderId="33" xfId="15" applyFont="1" applyBorder="1"/>
    <xf numFmtId="0" fontId="8" fillId="12" borderId="31" xfId="15" applyFont="1" applyFill="1" applyBorder="1" applyAlignment="1">
      <alignment horizontal="left" vertical="center" wrapText="1"/>
    </xf>
    <xf numFmtId="0" fontId="8" fillId="12" borderId="32" xfId="15" applyFont="1" applyFill="1" applyBorder="1" applyAlignment="1">
      <alignment horizontal="left" vertical="center" wrapText="1"/>
    </xf>
    <xf numFmtId="0" fontId="8" fillId="12" borderId="32" xfId="15" applyFont="1" applyFill="1" applyBorder="1" applyAlignment="1">
      <alignment horizontal="center" vertical="center" wrapText="1"/>
    </xf>
    <xf numFmtId="0" fontId="8" fillId="13" borderId="32" xfId="15" applyFont="1" applyFill="1" applyBorder="1" applyAlignment="1">
      <alignment horizontal="left" vertical="center" wrapText="1"/>
    </xf>
    <xf numFmtId="0" fontId="8" fillId="12" borderId="33" xfId="15" applyFont="1" applyFill="1" applyBorder="1" applyAlignment="1">
      <alignment horizontal="left" vertical="center" wrapText="1"/>
    </xf>
    <xf numFmtId="0" fontId="31" fillId="14" borderId="32" xfId="15" applyFont="1" applyFill="1" applyBorder="1" applyAlignment="1">
      <alignment horizontal="center" vertical="center" wrapText="1"/>
    </xf>
    <xf numFmtId="0" fontId="32" fillId="15" borderId="32" xfId="15" applyFont="1" applyFill="1" applyBorder="1" applyAlignment="1">
      <alignment horizontal="center" vertical="center" wrapText="1"/>
    </xf>
    <xf numFmtId="0" fontId="29" fillId="0" borderId="31" xfId="15" applyFont="1" applyBorder="1" applyAlignment="1">
      <alignment horizontal="left"/>
    </xf>
    <xf numFmtId="0" fontId="8" fillId="13" borderId="32" xfId="15" applyFont="1" applyFill="1" applyBorder="1" applyAlignment="1">
      <alignment horizontal="left"/>
    </xf>
    <xf numFmtId="0" fontId="29" fillId="0" borderId="34" xfId="15" applyFont="1" applyBorder="1"/>
    <xf numFmtId="0" fontId="29" fillId="0" borderId="35" xfId="15" applyFont="1" applyBorder="1"/>
    <xf numFmtId="0" fontId="29" fillId="0" borderId="35" xfId="15" applyFont="1" applyBorder="1" applyAlignment="1">
      <alignment horizontal="center"/>
    </xf>
    <xf numFmtId="0" fontId="29" fillId="0" borderId="36" xfId="15" applyFont="1" applyBorder="1"/>
    <xf numFmtId="0" fontId="29" fillId="0" borderId="0" xfId="15" applyFont="1" applyAlignment="1">
      <alignment horizontal="center"/>
    </xf>
    <xf numFmtId="0" fontId="7" fillId="16" borderId="1" xfId="0" applyFont="1" applyFill="1" applyBorder="1" applyAlignment="1">
      <alignment vertical="top" wrapText="1"/>
    </xf>
    <xf numFmtId="174" fontId="18" fillId="0" borderId="37" xfId="15" applyNumberFormat="1" applyFont="1" applyBorder="1" applyAlignment="1">
      <alignment horizontal="center" vertical="top" wrapText="1"/>
    </xf>
    <xf numFmtId="174" fontId="18" fillId="0" borderId="38" xfId="15" applyNumberFormat="1" applyFont="1" applyBorder="1" applyAlignment="1">
      <alignment horizontal="center" vertical="top" wrapText="1"/>
    </xf>
    <xf numFmtId="174" fontId="18" fillId="0" borderId="39" xfId="15" applyNumberFormat="1" applyFont="1" applyBorder="1" applyAlignment="1">
      <alignment horizontal="center" vertical="top" wrapText="1"/>
    </xf>
    <xf numFmtId="0" fontId="8" fillId="0" borderId="32" xfId="15" applyFont="1" applyBorder="1" applyAlignment="1">
      <alignment horizontal="left" vertical="center" wrapText="1"/>
    </xf>
    <xf numFmtId="0" fontId="8" fillId="0" borderId="33" xfId="15" applyFont="1" applyBorder="1" applyAlignment="1">
      <alignment horizontal="left" vertical="center" wrapText="1"/>
    </xf>
    <xf numFmtId="0" fontId="28" fillId="11" borderId="28" xfId="15" applyFont="1" applyFill="1" applyBorder="1" applyAlignment="1">
      <alignment horizontal="center" vertical="center" wrapText="1"/>
    </xf>
    <xf numFmtId="0" fontId="28" fillId="11" borderId="29" xfId="15" applyFont="1" applyFill="1" applyBorder="1" applyAlignment="1">
      <alignment horizontal="center" vertical="center" wrapText="1"/>
    </xf>
    <xf numFmtId="0" fontId="28" fillId="11" borderId="30" xfId="15" applyFont="1" applyFill="1" applyBorder="1" applyAlignment="1">
      <alignment horizontal="center" vertical="center" wrapText="1"/>
    </xf>
    <xf numFmtId="0" fontId="28" fillId="11" borderId="31" xfId="15" applyFont="1" applyFill="1" applyBorder="1" applyAlignment="1">
      <alignment horizontal="center" vertical="center" wrapText="1"/>
    </xf>
    <xf numFmtId="0" fontId="28" fillId="11" borderId="32" xfId="15" applyFont="1" applyFill="1" applyBorder="1" applyAlignment="1">
      <alignment horizontal="center" vertical="center" wrapText="1"/>
    </xf>
    <xf numFmtId="0" fontId="28" fillId="11" borderId="33" xfId="15" applyFont="1" applyFill="1" applyBorder="1" applyAlignment="1">
      <alignment horizontal="center" vertical="center" wrapText="1"/>
    </xf>
    <xf numFmtId="0" fontId="28" fillId="10" borderId="31" xfId="15" applyFont="1" applyFill="1" applyBorder="1" applyAlignment="1">
      <alignment horizontal="center" vertical="center" wrapText="1"/>
    </xf>
    <xf numFmtId="0" fontId="28" fillId="10" borderId="32" xfId="15" applyFont="1" applyFill="1" applyBorder="1" applyAlignment="1">
      <alignment horizontal="center" vertical="center" wrapText="1"/>
    </xf>
    <xf numFmtId="0" fontId="28" fillId="10" borderId="33" xfId="15" applyFont="1" applyFill="1" applyBorder="1" applyAlignment="1">
      <alignment horizontal="center" vertical="center" wrapText="1"/>
    </xf>
    <xf numFmtId="0" fontId="30" fillId="0" borderId="32" xfId="15" applyFont="1" applyBorder="1" applyAlignment="1">
      <alignment vertical="center" wrapText="1"/>
    </xf>
    <xf numFmtId="0" fontId="30" fillId="0" borderId="33" xfId="15" applyFont="1" applyBorder="1" applyAlignment="1">
      <alignment vertical="center" wrapText="1"/>
    </xf>
    <xf numFmtId="0" fontId="28" fillId="10" borderId="31" xfId="15" applyFont="1" applyFill="1" applyBorder="1" applyAlignment="1">
      <alignment horizontal="left" vertical="center" wrapText="1"/>
    </xf>
    <xf numFmtId="0" fontId="28" fillId="10" borderId="32" xfId="15" applyFont="1" applyFill="1" applyBorder="1" applyAlignment="1">
      <alignment horizontal="left" vertical="center" wrapText="1"/>
    </xf>
    <xf numFmtId="0" fontId="28" fillId="10" borderId="33" xfId="15" applyFont="1" applyFill="1" applyBorder="1" applyAlignment="1">
      <alignment horizontal="left" vertical="center" wrapText="1"/>
    </xf>
    <xf numFmtId="0" fontId="33" fillId="0" borderId="32" xfId="15" applyFont="1" applyBorder="1" applyAlignment="1">
      <alignment horizontal="left" vertical="center" wrapText="1"/>
    </xf>
    <xf numFmtId="0" fontId="33" fillId="0" borderId="33" xfId="15" applyFont="1" applyBorder="1" applyAlignment="1">
      <alignment horizontal="left" vertical="center" wrapText="1"/>
    </xf>
    <xf numFmtId="0" fontId="7" fillId="2" borderId="18" xfId="0" applyFont="1" applyFill="1" applyBorder="1" applyAlignment="1">
      <alignment horizontal="center" vertical="top" wrapText="1"/>
    </xf>
    <xf numFmtId="0" fontId="7" fillId="2" borderId="19" xfId="0" applyFont="1" applyFill="1" applyBorder="1" applyAlignment="1">
      <alignment horizontal="center" vertical="top" wrapText="1"/>
    </xf>
    <xf numFmtId="0" fontId="7" fillId="2" borderId="20" xfId="0" applyFont="1" applyFill="1" applyBorder="1" applyAlignment="1">
      <alignment horizontal="center" vertical="top" wrapText="1"/>
    </xf>
    <xf numFmtId="0" fontId="21" fillId="17" borderId="10" xfId="15" applyFont="1" applyFill="1" applyBorder="1" applyAlignment="1">
      <alignment horizontal="center" vertical="top" wrapText="1"/>
    </xf>
    <xf numFmtId="0" fontId="21" fillId="17" borderId="1" xfId="15" applyFont="1" applyFill="1" applyBorder="1" applyAlignment="1">
      <alignment vertical="top" wrapText="1"/>
    </xf>
    <xf numFmtId="0" fontId="18" fillId="17" borderId="1" xfId="15" applyFont="1" applyFill="1" applyBorder="1" applyAlignment="1">
      <alignment horizontal="center" vertical="top" wrapText="1"/>
    </xf>
    <xf numFmtId="0" fontId="23" fillId="18" borderId="13" xfId="15" applyFont="1" applyFill="1" applyBorder="1" applyAlignment="1">
      <alignment horizontal="right" indent="2"/>
    </xf>
    <xf numFmtId="174" fontId="21" fillId="18" borderId="14" xfId="15" applyNumberFormat="1" applyFont="1" applyFill="1" applyBorder="1" applyAlignment="1">
      <alignment vertical="top" wrapText="1"/>
    </xf>
  </cellXfs>
  <cellStyles count="16">
    <cellStyle name="Comma" xfId="4" builtinId="3"/>
    <cellStyle name="Comma 2" xfId="5" xr:uid="{00000000-0005-0000-0000-000001000000}"/>
    <cellStyle name="Comma 3" xfId="6" xr:uid="{00000000-0005-0000-0000-000002000000}"/>
    <cellStyle name="Comma 3 2" xfId="9" xr:uid="{9C984299-B9A4-494A-9CEF-54F469195955}"/>
    <cellStyle name="Comma 6" xfId="7" xr:uid="{00000000-0005-0000-0000-000003000000}"/>
    <cellStyle name="Currency 2" xfId="12" xr:uid="{A52ED522-8200-41FE-AE3A-A36C192CFE63}"/>
    <cellStyle name="Normal" xfId="0" builtinId="0"/>
    <cellStyle name="Normal 2" xfId="2" xr:uid="{00000000-0005-0000-0000-000005000000}"/>
    <cellStyle name="Normal 2 2" xfId="8" xr:uid="{00000000-0005-0000-0000-000006000000}"/>
    <cellStyle name="Normal 2 3" xfId="13" xr:uid="{78B56CBD-E03C-4649-95BC-8FC74AF1BFFA}"/>
    <cellStyle name="Normal 3" xfId="3" xr:uid="{00000000-0005-0000-0000-000007000000}"/>
    <cellStyle name="Normal 4" xfId="1" xr:uid="{00000000-0005-0000-0000-000008000000}"/>
    <cellStyle name="Normal 5" xfId="10" xr:uid="{DD269760-F2B4-4DA8-B447-F2D33093F6D1}"/>
    <cellStyle name="Normal 6" xfId="11" xr:uid="{67F822A1-84FB-48CF-A34A-CABDDDECF295}"/>
    <cellStyle name="Normal 7" xfId="14" xr:uid="{23E47B3A-F417-4AE2-AA65-FFC576CB44BF}"/>
    <cellStyle name="Normal 8" xfId="15" xr:uid="{12B8EF1E-2261-4301-81D7-5CE8499DCB05}"/>
  </cellStyles>
  <dxfs count="200">
    <dxf>
      <fill>
        <patternFill>
          <bgColor rgb="FFFFC7CE"/>
        </patternFill>
      </fill>
    </dxf>
    <dxf>
      <fill>
        <patternFill>
          <bgColor rgb="FFC6EFCE"/>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FC7CE"/>
        </patternFill>
      </fill>
    </dxf>
    <dxf>
      <fill>
        <patternFill>
          <bgColor rgb="FFC6EFCE"/>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FC7CE"/>
        </patternFill>
      </fill>
    </dxf>
    <dxf>
      <fill>
        <patternFill>
          <bgColor rgb="FFC6EFCE"/>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FC7CE"/>
        </patternFill>
      </fill>
    </dxf>
    <dxf>
      <fill>
        <patternFill>
          <bgColor rgb="FFC6EFCE"/>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FC7CE"/>
        </patternFill>
      </fill>
    </dxf>
    <dxf>
      <fill>
        <patternFill>
          <bgColor rgb="FFC6EFCE"/>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FC7CE"/>
        </patternFill>
      </fill>
    </dxf>
    <dxf>
      <fill>
        <patternFill>
          <bgColor rgb="FFC6EFCE"/>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FC7CE"/>
        </patternFill>
      </fill>
    </dxf>
    <dxf>
      <fill>
        <patternFill>
          <bgColor rgb="FFC6EFCE"/>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FC7CE"/>
        </patternFill>
      </fill>
    </dxf>
    <dxf>
      <fill>
        <patternFill>
          <bgColor rgb="FFC6EFCE"/>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7.xml"/><Relationship Id="rId5" Type="http://schemas.openxmlformats.org/officeDocument/2006/relationships/worksheet" Target="worksheets/sheet5.xml"/><Relationship Id="rId15" Type="http://schemas.openxmlformats.org/officeDocument/2006/relationships/styles" Target="styles.xml"/><Relationship Id="rId23" Type="http://schemas.openxmlformats.org/officeDocument/2006/relationships/customXml" Target="../customXml/item6.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5.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CLM%20TENDER%20PACKAGE/WITS%20CLM%20Data%20Centre%20HVAC%20BOQ%20Rev1.xlsx" TargetMode="External"/><Relationship Id="rId2" Type="http://schemas.openxmlformats.org/officeDocument/2006/relationships/externalLinkPath" Target="https://zutarilive.sharepoint.com/sites/R0001005297-00/Shared%20Documents/05%20DEL/504%20Eng/Wits%2024%20-%20CLM%20Data%20Centre/TENDER%20DOCUMENT/CLM%20TENDER%20PACKAGE/WITS%20CLM%20Data%20Centre%20HVAC%20BOQ%20Rev1.xlsx" TargetMode="External"/><Relationship Id="rId1" Type="http://schemas.openxmlformats.org/officeDocument/2006/relationships/externalLinkPath" Target="/sites/R0001005297-00/Shared%20Documents/05%20DEL/504%20Eng/Wits%2024%20-%20CLM%20Data%20Centre/TENDER%20DOCUMENT/CLM%20TENDER%20PACKAGE/WITS%20CLM%20Data%20Centre%20HVAC%20BOQ%20Re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ummary Page"/>
      <sheetName val="Bill A1"/>
      <sheetName val="Bill A2"/>
      <sheetName val="Bill C1"/>
      <sheetName val="Bill C2"/>
      <sheetName val="DX In-Row 29kW - Preferred"/>
      <sheetName val="DX In-Row 29kW - Alternative"/>
      <sheetName val="DX In-Row 42kW - Preferred"/>
      <sheetName val="DX In-Row 42kW - Alternative"/>
      <sheetName val="DX Split - UPS Room"/>
    </sheetNames>
    <sheetDataSet>
      <sheetData sheetId="0">
        <row r="1">
          <cell r="B1" t="str">
            <v>WITS - CLM DATA CENTRE</v>
          </cell>
        </row>
        <row r="2">
          <cell r="B2" t="str">
            <v>1005297-24</v>
          </cell>
        </row>
      </sheetData>
      <sheetData sheetId="1" refreshError="1"/>
      <sheetData sheetId="2" refreshError="1"/>
      <sheetData sheetId="3" refreshError="1"/>
      <sheetData sheetId="4" refreshError="1"/>
      <sheetData sheetId="5" refreshError="1"/>
      <sheetData sheetId="6" refreshError="1"/>
      <sheetData sheetId="7"/>
      <sheetData sheetId="8"/>
      <sheetData sheetId="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4">
    <wetp:webextensionref xmlns:r="http://schemas.openxmlformats.org/officeDocument/2006/relationships" r:id="rId1"/>
  </wetp:taskpane>
</wetp:taskpanes>
</file>

<file path=xl/webextensions/webextension1.xml><?xml version="1.0" encoding="utf-8"?>
<we:webextension xmlns:we="http://schemas.microsoft.com/office/webextensions/webextension/2010/11" id="{EA6FF728-9965-4CA0-9181-9FBF603E0140}">
  <we:reference id="wa200009404" version="1.0.0.8" store="en-US" storeType="OMEX"/>
  <we:alternateReferences>
    <we:reference id="WA200009404" version="1.0.0.8" store="" storeType="OMEX"/>
  </we:alternateReferences>
  <we:properties>
    <we:property name="claude.fileId" value="&quot;f85bbb2b-6f97-432a-8086-ad1461a9458e&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D44"/>
  <sheetViews>
    <sheetView tabSelected="1" view="pageBreakPreview" topLeftCell="A9" zoomScaleNormal="90" zoomScaleSheetLayoutView="100" workbookViewId="0">
      <selection activeCell="B5" sqref="B5"/>
    </sheetView>
  </sheetViews>
  <sheetFormatPr defaultColWidth="9.28515625" defaultRowHeight="12.75" x14ac:dyDescent="0.25"/>
  <cols>
    <col min="1" max="1" width="12" style="127" bestFit="1" customWidth="1"/>
    <col min="2" max="2" width="60.5703125" style="127" customWidth="1"/>
    <col min="3" max="3" width="15.5703125" style="141" customWidth="1"/>
    <col min="4" max="4" width="13.7109375" style="127" bestFit="1" customWidth="1"/>
    <col min="5" max="16384" width="9.28515625" style="127"/>
  </cols>
  <sheetData>
    <row r="1" spans="1:4" x14ac:dyDescent="0.25">
      <c r="A1" s="125" t="s">
        <v>79</v>
      </c>
      <c r="B1" s="126" t="s">
        <v>84</v>
      </c>
      <c r="C1" s="72"/>
    </row>
    <row r="2" spans="1:4" s="130" customFormat="1" x14ac:dyDescent="0.25">
      <c r="A2" s="128" t="s">
        <v>80</v>
      </c>
      <c r="B2" s="129" t="s">
        <v>85</v>
      </c>
      <c r="C2" s="73"/>
    </row>
    <row r="3" spans="1:4" s="130" customFormat="1" x14ac:dyDescent="0.25">
      <c r="A3" s="128" t="s">
        <v>81</v>
      </c>
      <c r="B3" s="131">
        <v>46254</v>
      </c>
      <c r="C3" s="73"/>
    </row>
    <row r="4" spans="1:4" s="130" customFormat="1" x14ac:dyDescent="0.25">
      <c r="A4" s="128" t="s">
        <v>82</v>
      </c>
      <c r="B4" s="131" t="str">
        <f>B8</f>
        <v>SUMMARY</v>
      </c>
      <c r="C4" s="73"/>
    </row>
    <row r="5" spans="1:4" s="130" customFormat="1" x14ac:dyDescent="0.25">
      <c r="A5" s="128" t="s">
        <v>83</v>
      </c>
      <c r="B5" s="132">
        <v>1</v>
      </c>
      <c r="C5" s="74"/>
    </row>
    <row r="6" spans="1:4" x14ac:dyDescent="0.25">
      <c r="A6" s="133" t="s">
        <v>5</v>
      </c>
      <c r="B6" s="134" t="s">
        <v>6</v>
      </c>
      <c r="C6" s="135" t="s">
        <v>7</v>
      </c>
    </row>
    <row r="7" spans="1:4" x14ac:dyDescent="0.25">
      <c r="A7" s="136"/>
      <c r="B7" s="137"/>
      <c r="C7" s="45"/>
    </row>
    <row r="8" spans="1:4" x14ac:dyDescent="0.25">
      <c r="A8" s="133"/>
      <c r="B8" s="134" t="s">
        <v>8</v>
      </c>
      <c r="C8" s="138"/>
    </row>
    <row r="9" spans="1:4" ht="25.5" x14ac:dyDescent="0.25">
      <c r="A9" s="61">
        <v>1</v>
      </c>
      <c r="B9" s="69" t="str">
        <f>'Preliminaries and General Items'!B4</f>
        <v>PRELIMINARIES AND GENERAL AS PER THE CONDITIONS OF THE CONTRACT</v>
      </c>
      <c r="C9" s="70"/>
      <c r="D9" s="139"/>
    </row>
    <row r="10" spans="1:4" ht="25.5" x14ac:dyDescent="0.25">
      <c r="A10" s="61">
        <v>2</v>
      </c>
      <c r="B10" s="25" t="s">
        <v>394</v>
      </c>
      <c r="C10" s="71">
        <f>'DX In-Row 29kW - Scheme A'!F151</f>
        <v>458546.734</v>
      </c>
    </row>
    <row r="11" spans="1:4" ht="25.5" x14ac:dyDescent="0.25">
      <c r="A11" s="61">
        <v>3</v>
      </c>
      <c r="B11" s="25" t="s">
        <v>399</v>
      </c>
      <c r="C11" s="71">
        <f>'DX In-Row 42kW - Scheme A'!F151</f>
        <v>458546.734</v>
      </c>
    </row>
    <row r="12" spans="1:4" ht="25.5" x14ac:dyDescent="0.25">
      <c r="A12" s="61"/>
      <c r="B12" s="25" t="s">
        <v>807</v>
      </c>
      <c r="C12" s="71">
        <f>'DX In-Row 29kW - Scheme B'!F151</f>
        <v>458546.734</v>
      </c>
    </row>
    <row r="13" spans="1:4" ht="25.5" x14ac:dyDescent="0.25">
      <c r="A13" s="61"/>
      <c r="B13" s="25" t="s">
        <v>808</v>
      </c>
      <c r="C13" s="71">
        <f>'DX In-Row 42kW - Scheme B'!F151</f>
        <v>458546.734</v>
      </c>
    </row>
    <row r="14" spans="1:4" x14ac:dyDescent="0.25">
      <c r="A14" s="61">
        <v>5</v>
      </c>
      <c r="B14" s="69" t="s">
        <v>86</v>
      </c>
      <c r="C14" s="71">
        <f>'DX Split - UPS Room'!F84</f>
        <v>30000</v>
      </c>
    </row>
    <row r="15" spans="1:4" ht="25.5" x14ac:dyDescent="0.25">
      <c r="A15" s="140"/>
      <c r="B15" s="196" t="s">
        <v>809</v>
      </c>
      <c r="C15" s="71"/>
    </row>
    <row r="16" spans="1:4" x14ac:dyDescent="0.25">
      <c r="A16" s="172"/>
      <c r="B16" s="170" t="s">
        <v>389</v>
      </c>
      <c r="C16" s="171">
        <f>SUM(C10:C13,C14)</f>
        <v>1864186.936</v>
      </c>
    </row>
    <row r="17" spans="1:3" x14ac:dyDescent="0.25">
      <c r="A17" s="172"/>
      <c r="B17" s="170" t="s">
        <v>395</v>
      </c>
      <c r="C17" s="171">
        <f>C16*15%</f>
        <v>279628.0404</v>
      </c>
    </row>
    <row r="18" spans="1:3" x14ac:dyDescent="0.25">
      <c r="A18" s="172"/>
      <c r="B18" s="170" t="s">
        <v>396</v>
      </c>
      <c r="C18" s="171">
        <f>C16+C17</f>
        <v>2143814.9764</v>
      </c>
    </row>
    <row r="19" spans="1:3" x14ac:dyDescent="0.25">
      <c r="A19" s="140"/>
      <c r="B19" s="25"/>
      <c r="C19" s="71"/>
    </row>
    <row r="20" spans="1:3" x14ac:dyDescent="0.25">
      <c r="A20" s="140"/>
      <c r="B20" s="25"/>
      <c r="C20" s="71"/>
    </row>
    <row r="21" spans="1:3" x14ac:dyDescent="0.25">
      <c r="A21" s="140"/>
      <c r="B21" s="25"/>
      <c r="C21" s="71"/>
    </row>
    <row r="22" spans="1:3" x14ac:dyDescent="0.25">
      <c r="A22" s="140"/>
      <c r="B22" s="25"/>
      <c r="C22" s="71"/>
    </row>
    <row r="23" spans="1:3" x14ac:dyDescent="0.25">
      <c r="A23" s="140"/>
      <c r="B23" s="25"/>
      <c r="C23" s="71"/>
    </row>
    <row r="24" spans="1:3" x14ac:dyDescent="0.25">
      <c r="A24" s="140"/>
      <c r="B24" s="25"/>
      <c r="C24" s="71"/>
    </row>
    <row r="25" spans="1:3" x14ac:dyDescent="0.25">
      <c r="A25" s="140"/>
      <c r="B25" s="25"/>
      <c r="C25" s="71"/>
    </row>
    <row r="26" spans="1:3" x14ac:dyDescent="0.25">
      <c r="A26" s="140"/>
      <c r="B26" s="25"/>
      <c r="C26" s="71"/>
    </row>
    <row r="27" spans="1:3" x14ac:dyDescent="0.25">
      <c r="A27" s="140"/>
      <c r="B27" s="25"/>
      <c r="C27" s="71"/>
    </row>
    <row r="28" spans="1:3" x14ac:dyDescent="0.25">
      <c r="A28" s="140"/>
      <c r="B28" s="25"/>
      <c r="C28" s="71"/>
    </row>
    <row r="29" spans="1:3" x14ac:dyDescent="0.25">
      <c r="A29" s="140"/>
      <c r="B29" s="25"/>
      <c r="C29" s="71"/>
    </row>
    <row r="30" spans="1:3" x14ac:dyDescent="0.25">
      <c r="A30" s="140"/>
      <c r="B30" s="25"/>
      <c r="C30" s="71"/>
    </row>
    <row r="31" spans="1:3" x14ac:dyDescent="0.25">
      <c r="A31" s="140"/>
      <c r="B31" s="25"/>
      <c r="C31" s="71"/>
    </row>
    <row r="32" spans="1:3" x14ac:dyDescent="0.25">
      <c r="A32" s="140"/>
      <c r="B32" s="25"/>
      <c r="C32" s="71"/>
    </row>
    <row r="33" spans="1:3" x14ac:dyDescent="0.25">
      <c r="A33" s="140"/>
      <c r="B33" s="25"/>
      <c r="C33" s="71"/>
    </row>
    <row r="34" spans="1:3" x14ac:dyDescent="0.25">
      <c r="A34" s="140"/>
      <c r="B34" s="25"/>
      <c r="C34" s="71"/>
    </row>
    <row r="35" spans="1:3" x14ac:dyDescent="0.25">
      <c r="A35" s="140"/>
      <c r="B35" s="25"/>
      <c r="C35" s="71"/>
    </row>
    <row r="36" spans="1:3" x14ac:dyDescent="0.25">
      <c r="A36" s="140"/>
      <c r="B36" s="25"/>
      <c r="C36" s="71"/>
    </row>
    <row r="37" spans="1:3" x14ac:dyDescent="0.25">
      <c r="A37" s="140"/>
      <c r="B37" s="25"/>
      <c r="C37" s="71"/>
    </row>
    <row r="38" spans="1:3" x14ac:dyDescent="0.25">
      <c r="A38" s="140"/>
      <c r="B38" s="25"/>
      <c r="C38" s="71"/>
    </row>
    <row r="39" spans="1:3" x14ac:dyDescent="0.25">
      <c r="A39" s="140"/>
      <c r="B39" s="25"/>
      <c r="C39" s="71"/>
    </row>
    <row r="40" spans="1:3" x14ac:dyDescent="0.25">
      <c r="A40" s="140"/>
      <c r="B40" s="25"/>
      <c r="C40" s="71"/>
    </row>
    <row r="41" spans="1:3" x14ac:dyDescent="0.25">
      <c r="A41" s="140"/>
      <c r="B41" s="25"/>
      <c r="C41" s="71"/>
    </row>
    <row r="42" spans="1:3" x14ac:dyDescent="0.25">
      <c r="A42" s="140"/>
      <c r="B42" s="25"/>
      <c r="C42" s="71"/>
    </row>
    <row r="43" spans="1:3" x14ac:dyDescent="0.25">
      <c r="A43" s="62"/>
      <c r="B43" s="25"/>
      <c r="C43" s="71"/>
    </row>
    <row r="44" spans="1:3" ht="13.5" thickBot="1" x14ac:dyDescent="0.3">
      <c r="A44" s="75"/>
      <c r="B44" s="76" t="s">
        <v>9</v>
      </c>
      <c r="C44" s="77">
        <f>C18</f>
        <v>2143814.9764</v>
      </c>
    </row>
  </sheetData>
  <printOptions horizontalCentered="1"/>
  <pageMargins left="0.78740157480314965" right="0.78740157480314965" top="0.98425196850393704" bottom="0.98425196850393704" header="0.39370078740157483" footer="0.39370078740157483"/>
  <pageSetup paperSize="9" scale="96"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6CB51-482D-4E4C-9090-721E0A96A384}">
  <sheetPr>
    <pageSetUpPr fitToPage="1"/>
  </sheetPr>
  <dimension ref="A1:H319"/>
  <sheetViews>
    <sheetView showGridLines="0" zoomScale="69" zoomScaleNormal="100" workbookViewId="0">
      <pane ySplit="13" topLeftCell="A14" activePane="bottomLeft" state="frozen"/>
      <selection activeCell="D70" sqref="D70"/>
      <selection pane="bottomLeft" activeCell="A26" sqref="A26:H26"/>
    </sheetView>
  </sheetViews>
  <sheetFormatPr defaultColWidth="8.7109375" defaultRowHeight="12.75" x14ac:dyDescent="0.2"/>
  <cols>
    <col min="1" max="1" width="4" style="173" customWidth="1"/>
    <col min="2" max="2" width="38" style="173" customWidth="1"/>
    <col min="3" max="3" width="8" style="195" customWidth="1"/>
    <col min="4" max="4" width="16" style="195" customWidth="1"/>
    <col min="5" max="5" width="14" style="173" customWidth="1"/>
    <col min="6" max="6" width="8" style="173" customWidth="1"/>
    <col min="7" max="7" width="24" style="173" customWidth="1"/>
    <col min="8" max="8" width="8" style="173" customWidth="1"/>
    <col min="9" max="16384" width="8.7109375" style="173"/>
  </cols>
  <sheetData>
    <row r="1" spans="1:8" x14ac:dyDescent="0.2">
      <c r="A1" s="202" t="s">
        <v>804</v>
      </c>
      <c r="B1" s="203"/>
      <c r="C1" s="203"/>
      <c r="D1" s="203"/>
      <c r="E1" s="203"/>
      <c r="F1" s="203"/>
      <c r="G1" s="203"/>
      <c r="H1" s="204"/>
    </row>
    <row r="2" spans="1:8" x14ac:dyDescent="0.2">
      <c r="A2" s="205" t="s">
        <v>803</v>
      </c>
      <c r="B2" s="206"/>
      <c r="C2" s="206"/>
      <c r="D2" s="206"/>
      <c r="E2" s="206"/>
      <c r="F2" s="206"/>
      <c r="G2" s="206"/>
      <c r="H2" s="207"/>
    </row>
    <row r="3" spans="1:8" x14ac:dyDescent="0.2">
      <c r="A3" s="208" t="s">
        <v>400</v>
      </c>
      <c r="B3" s="209"/>
      <c r="C3" s="209"/>
      <c r="D3" s="209"/>
      <c r="E3" s="209"/>
      <c r="F3" s="209"/>
      <c r="G3" s="209"/>
      <c r="H3" s="210"/>
    </row>
    <row r="4" spans="1:8" x14ac:dyDescent="0.2">
      <c r="A4" s="177">
        <v>1</v>
      </c>
      <c r="B4" s="200" t="s">
        <v>401</v>
      </c>
      <c r="C4" s="200"/>
      <c r="D4" s="200"/>
      <c r="E4" s="200"/>
      <c r="F4" s="200"/>
      <c r="G4" s="200"/>
      <c r="H4" s="201"/>
    </row>
    <row r="5" spans="1:8" x14ac:dyDescent="0.2">
      <c r="A5" s="177">
        <v>2</v>
      </c>
      <c r="B5" s="200" t="s">
        <v>402</v>
      </c>
      <c r="C5" s="200"/>
      <c r="D5" s="200"/>
      <c r="E5" s="200"/>
      <c r="F5" s="200"/>
      <c r="G5" s="200"/>
      <c r="H5" s="201"/>
    </row>
    <row r="6" spans="1:8" x14ac:dyDescent="0.2">
      <c r="A6" s="177">
        <v>3</v>
      </c>
      <c r="B6" s="200" t="s">
        <v>403</v>
      </c>
      <c r="C6" s="200"/>
      <c r="D6" s="200"/>
      <c r="E6" s="200"/>
      <c r="F6" s="200"/>
      <c r="G6" s="200"/>
      <c r="H6" s="201"/>
    </row>
    <row r="7" spans="1:8" x14ac:dyDescent="0.2">
      <c r="A7" s="177">
        <v>4</v>
      </c>
      <c r="B7" s="200" t="s">
        <v>404</v>
      </c>
      <c r="C7" s="200"/>
      <c r="D7" s="200"/>
      <c r="E7" s="200"/>
      <c r="F7" s="200"/>
      <c r="G7" s="200"/>
      <c r="H7" s="201"/>
    </row>
    <row r="8" spans="1:8" x14ac:dyDescent="0.2">
      <c r="A8" s="177">
        <v>5</v>
      </c>
      <c r="B8" s="200" t="s">
        <v>405</v>
      </c>
      <c r="C8" s="200"/>
      <c r="D8" s="200"/>
      <c r="E8" s="200"/>
      <c r="F8" s="200"/>
      <c r="G8" s="200"/>
      <c r="H8" s="201"/>
    </row>
    <row r="9" spans="1:8" x14ac:dyDescent="0.2">
      <c r="A9" s="177">
        <v>6</v>
      </c>
      <c r="B9" s="200" t="s">
        <v>406</v>
      </c>
      <c r="C9" s="200"/>
      <c r="D9" s="200"/>
      <c r="E9" s="200"/>
      <c r="F9" s="200"/>
      <c r="G9" s="200"/>
      <c r="H9" s="201"/>
    </row>
    <row r="10" spans="1:8" x14ac:dyDescent="0.2">
      <c r="A10" s="177">
        <v>7</v>
      </c>
      <c r="B10" s="200" t="s">
        <v>407</v>
      </c>
      <c r="C10" s="200"/>
      <c r="D10" s="200"/>
      <c r="E10" s="200"/>
      <c r="F10" s="200"/>
      <c r="G10" s="200"/>
      <c r="H10" s="201"/>
    </row>
    <row r="11" spans="1:8" x14ac:dyDescent="0.2">
      <c r="A11" s="178"/>
      <c r="B11" s="211" t="s">
        <v>408</v>
      </c>
      <c r="C11" s="211"/>
      <c r="D11" s="211"/>
      <c r="E11" s="211"/>
      <c r="F11" s="211"/>
      <c r="G11" s="211"/>
      <c r="H11" s="212"/>
    </row>
    <row r="12" spans="1:8" x14ac:dyDescent="0.2">
      <c r="A12" s="178"/>
      <c r="B12" s="179"/>
      <c r="C12" s="180"/>
      <c r="D12" s="180"/>
      <c r="E12" s="179"/>
      <c r="F12" s="179"/>
      <c r="G12" s="179"/>
      <c r="H12" s="181"/>
    </row>
    <row r="13" spans="1:8" ht="25.5" x14ac:dyDescent="0.2">
      <c r="A13" s="174" t="s">
        <v>409</v>
      </c>
      <c r="B13" s="175" t="s">
        <v>6</v>
      </c>
      <c r="C13" s="175" t="s">
        <v>10</v>
      </c>
      <c r="D13" s="175" t="s">
        <v>410</v>
      </c>
      <c r="E13" s="175" t="s">
        <v>411</v>
      </c>
      <c r="F13" s="175" t="s">
        <v>412</v>
      </c>
      <c r="G13" s="175" t="s">
        <v>413</v>
      </c>
      <c r="H13" s="176" t="s">
        <v>414</v>
      </c>
    </row>
    <row r="14" spans="1:8" x14ac:dyDescent="0.2">
      <c r="A14" s="208" t="s">
        <v>415</v>
      </c>
      <c r="B14" s="209"/>
      <c r="C14" s="209"/>
      <c r="D14" s="209"/>
      <c r="E14" s="209"/>
      <c r="F14" s="209"/>
      <c r="G14" s="209"/>
      <c r="H14" s="210"/>
    </row>
    <row r="15" spans="1:8" x14ac:dyDescent="0.2">
      <c r="A15" s="182">
        <v>1</v>
      </c>
      <c r="B15" s="183" t="s">
        <v>416</v>
      </c>
      <c r="C15" s="184" t="s">
        <v>264</v>
      </c>
      <c r="D15" s="184" t="s">
        <v>417</v>
      </c>
      <c r="E15" s="185"/>
      <c r="F15" s="183"/>
      <c r="G15" s="183"/>
      <c r="H15" s="186"/>
    </row>
    <row r="16" spans="1:8" x14ac:dyDescent="0.2">
      <c r="A16" s="182">
        <v>2</v>
      </c>
      <c r="B16" s="183" t="s">
        <v>418</v>
      </c>
      <c r="C16" s="184" t="s">
        <v>264</v>
      </c>
      <c r="D16" s="184"/>
      <c r="E16" s="185"/>
      <c r="F16" s="183"/>
      <c r="G16" s="183"/>
      <c r="H16" s="186"/>
    </row>
    <row r="17" spans="1:8" x14ac:dyDescent="0.2">
      <c r="A17" s="182">
        <v>3</v>
      </c>
      <c r="B17" s="183" t="s">
        <v>419</v>
      </c>
      <c r="C17" s="184" t="s">
        <v>264</v>
      </c>
      <c r="D17" s="184"/>
      <c r="E17" s="185"/>
      <c r="F17" s="183"/>
      <c r="G17" s="183"/>
      <c r="H17" s="186"/>
    </row>
    <row r="18" spans="1:8" x14ac:dyDescent="0.2">
      <c r="A18" s="182">
        <v>4</v>
      </c>
      <c r="B18" s="183" t="s">
        <v>420</v>
      </c>
      <c r="C18" s="184" t="s">
        <v>264</v>
      </c>
      <c r="D18" s="184"/>
      <c r="E18" s="185"/>
      <c r="F18" s="183"/>
      <c r="G18" s="183"/>
      <c r="H18" s="186"/>
    </row>
    <row r="19" spans="1:8" x14ac:dyDescent="0.2">
      <c r="A19" s="182">
        <v>5</v>
      </c>
      <c r="B19" s="183" t="s">
        <v>421</v>
      </c>
      <c r="C19" s="184" t="s">
        <v>264</v>
      </c>
      <c r="D19" s="184"/>
      <c r="E19" s="185"/>
      <c r="F19" s="183"/>
      <c r="G19" s="183"/>
      <c r="H19" s="186"/>
    </row>
    <row r="20" spans="1:8" x14ac:dyDescent="0.2">
      <c r="A20" s="182">
        <v>6</v>
      </c>
      <c r="B20" s="183" t="s">
        <v>422</v>
      </c>
      <c r="C20" s="184" t="s">
        <v>264</v>
      </c>
      <c r="D20" s="184" t="s">
        <v>423</v>
      </c>
      <c r="E20" s="185"/>
      <c r="F20" s="183"/>
      <c r="G20" s="183"/>
      <c r="H20" s="186"/>
    </row>
    <row r="21" spans="1:8" x14ac:dyDescent="0.2">
      <c r="A21" s="182">
        <v>7</v>
      </c>
      <c r="B21" s="183" t="s">
        <v>424</v>
      </c>
      <c r="C21" s="184" t="s">
        <v>409</v>
      </c>
      <c r="D21" s="184">
        <v>6</v>
      </c>
      <c r="E21" s="185"/>
      <c r="F21" s="183"/>
      <c r="G21" s="183"/>
      <c r="H21" s="186"/>
    </row>
    <row r="22" spans="1:8" x14ac:dyDescent="0.2">
      <c r="A22" s="182">
        <v>8</v>
      </c>
      <c r="B22" s="183" t="s">
        <v>425</v>
      </c>
      <c r="C22" s="184" t="s">
        <v>264</v>
      </c>
      <c r="D22" s="184" t="s">
        <v>426</v>
      </c>
      <c r="E22" s="185"/>
      <c r="F22" s="183"/>
      <c r="G22" s="183"/>
      <c r="H22" s="186"/>
    </row>
    <row r="23" spans="1:8" x14ac:dyDescent="0.2">
      <c r="A23" s="182">
        <v>9</v>
      </c>
      <c r="B23" s="183" t="s">
        <v>427</v>
      </c>
      <c r="C23" s="184" t="s">
        <v>428</v>
      </c>
      <c r="D23" s="184">
        <v>1</v>
      </c>
      <c r="E23" s="185"/>
      <c r="F23" s="183"/>
      <c r="G23" s="183"/>
      <c r="H23" s="186"/>
    </row>
    <row r="24" spans="1:8" x14ac:dyDescent="0.2">
      <c r="A24" s="182">
        <v>10</v>
      </c>
      <c r="B24" s="183" t="s">
        <v>429</v>
      </c>
      <c r="C24" s="184" t="s">
        <v>264</v>
      </c>
      <c r="D24" s="184" t="s">
        <v>430</v>
      </c>
      <c r="E24" s="185"/>
      <c r="F24" s="183"/>
      <c r="G24" s="183"/>
      <c r="H24" s="186"/>
    </row>
    <row r="25" spans="1:8" x14ac:dyDescent="0.2">
      <c r="A25" s="182">
        <v>11</v>
      </c>
      <c r="B25" s="183" t="s">
        <v>431</v>
      </c>
      <c r="C25" s="184" t="s">
        <v>264</v>
      </c>
      <c r="D25" s="184" t="s">
        <v>432</v>
      </c>
      <c r="E25" s="185"/>
      <c r="F25" s="183"/>
      <c r="G25" s="183"/>
      <c r="H25" s="186"/>
    </row>
    <row r="26" spans="1:8" x14ac:dyDescent="0.2">
      <c r="A26" s="213" t="s">
        <v>433</v>
      </c>
      <c r="B26" s="214"/>
      <c r="C26" s="214"/>
      <c r="D26" s="214"/>
      <c r="E26" s="214"/>
      <c r="F26" s="214"/>
      <c r="G26" s="214"/>
      <c r="H26" s="215"/>
    </row>
    <row r="27" spans="1:8" x14ac:dyDescent="0.2">
      <c r="A27" s="182">
        <v>1</v>
      </c>
      <c r="B27" s="183" t="s">
        <v>434</v>
      </c>
      <c r="C27" s="184" t="s">
        <v>435</v>
      </c>
      <c r="D27" s="187">
        <v>1695</v>
      </c>
      <c r="E27" s="185"/>
      <c r="F27" s="183"/>
      <c r="G27" s="183"/>
      <c r="H27" s="186"/>
    </row>
    <row r="28" spans="1:8" x14ac:dyDescent="0.2">
      <c r="A28" s="182">
        <v>2</v>
      </c>
      <c r="B28" s="183" t="s">
        <v>436</v>
      </c>
      <c r="C28" s="184" t="s">
        <v>437</v>
      </c>
      <c r="D28" s="188">
        <f>101.325*(1-0.0000225577*D27)^5.25588</f>
        <v>82.552157235951938</v>
      </c>
      <c r="E28" s="185"/>
      <c r="F28" s="183"/>
      <c r="G28" s="183"/>
      <c r="H28" s="186"/>
    </row>
    <row r="29" spans="1:8" x14ac:dyDescent="0.2">
      <c r="A29" s="182">
        <v>3</v>
      </c>
      <c r="B29" s="183" t="s">
        <v>438</v>
      </c>
      <c r="C29" s="184" t="s">
        <v>439</v>
      </c>
      <c r="D29" s="188">
        <f>D28/(0.287058*(273.15+25))</f>
        <v>0.96454825187841509</v>
      </c>
      <c r="E29" s="185"/>
      <c r="F29" s="183"/>
      <c r="G29" s="183"/>
      <c r="H29" s="186"/>
    </row>
    <row r="30" spans="1:8" ht="25.5" x14ac:dyDescent="0.2">
      <c r="A30" s="182">
        <v>4</v>
      </c>
      <c r="B30" s="183" t="s">
        <v>440</v>
      </c>
      <c r="C30" s="184" t="s">
        <v>441</v>
      </c>
      <c r="D30" s="187">
        <v>37.5</v>
      </c>
      <c r="E30" s="185"/>
      <c r="F30" s="183"/>
      <c r="G30" s="183"/>
      <c r="H30" s="186"/>
    </row>
    <row r="31" spans="1:8" ht="25.5" x14ac:dyDescent="0.2">
      <c r="A31" s="182">
        <v>5</v>
      </c>
      <c r="B31" s="183" t="s">
        <v>442</v>
      </c>
      <c r="C31" s="184" t="s">
        <v>441</v>
      </c>
      <c r="D31" s="187">
        <v>23.6</v>
      </c>
      <c r="E31" s="185"/>
      <c r="F31" s="183"/>
      <c r="G31" s="183"/>
      <c r="H31" s="186"/>
    </row>
    <row r="32" spans="1:8" ht="25.5" x14ac:dyDescent="0.2">
      <c r="A32" s="182">
        <v>6</v>
      </c>
      <c r="B32" s="183" t="s">
        <v>443</v>
      </c>
      <c r="C32" s="184" t="s">
        <v>441</v>
      </c>
      <c r="D32" s="187">
        <v>-5.0999999999999996</v>
      </c>
      <c r="E32" s="185"/>
      <c r="F32" s="183"/>
      <c r="G32" s="183"/>
      <c r="H32" s="186"/>
    </row>
    <row r="33" spans="1:8" ht="25.5" x14ac:dyDescent="0.2">
      <c r="A33" s="182">
        <v>7</v>
      </c>
      <c r="B33" s="183" t="s">
        <v>444</v>
      </c>
      <c r="C33" s="184" t="s">
        <v>264</v>
      </c>
      <c r="D33" s="187" t="s">
        <v>445</v>
      </c>
      <c r="E33" s="185"/>
      <c r="F33" s="183"/>
      <c r="G33" s="183"/>
      <c r="H33" s="186"/>
    </row>
    <row r="34" spans="1:8" x14ac:dyDescent="0.2">
      <c r="A34" s="182">
        <v>8</v>
      </c>
      <c r="B34" s="183" t="s">
        <v>446</v>
      </c>
      <c r="C34" s="184" t="s">
        <v>447</v>
      </c>
      <c r="D34" s="187" t="s">
        <v>448</v>
      </c>
      <c r="E34" s="185"/>
      <c r="F34" s="183"/>
      <c r="G34" s="183"/>
      <c r="H34" s="186"/>
    </row>
    <row r="35" spans="1:8" x14ac:dyDescent="0.2">
      <c r="A35" s="182">
        <v>9</v>
      </c>
      <c r="B35" s="183" t="s">
        <v>449</v>
      </c>
      <c r="C35" s="184" t="s">
        <v>447</v>
      </c>
      <c r="D35" s="187" t="s">
        <v>450</v>
      </c>
      <c r="E35" s="185"/>
      <c r="F35" s="183"/>
      <c r="G35" s="183"/>
      <c r="H35" s="186"/>
    </row>
    <row r="36" spans="1:8" ht="25.5" x14ac:dyDescent="0.2">
      <c r="A36" s="182">
        <v>10</v>
      </c>
      <c r="B36" s="183" t="s">
        <v>451</v>
      </c>
      <c r="C36" s="184" t="s">
        <v>452</v>
      </c>
      <c r="D36" s="187" t="s">
        <v>453</v>
      </c>
      <c r="E36" s="185"/>
      <c r="F36" s="183"/>
      <c r="G36" s="183"/>
      <c r="H36" s="186"/>
    </row>
    <row r="37" spans="1:8" ht="25.5" x14ac:dyDescent="0.2">
      <c r="A37" s="182">
        <v>11</v>
      </c>
      <c r="B37" s="183" t="s">
        <v>454</v>
      </c>
      <c r="C37" s="184" t="s">
        <v>455</v>
      </c>
      <c r="D37" s="187" t="s">
        <v>456</v>
      </c>
      <c r="E37" s="185"/>
      <c r="F37" s="183"/>
      <c r="G37" s="183"/>
      <c r="H37" s="186"/>
    </row>
    <row r="38" spans="1:8" x14ac:dyDescent="0.2">
      <c r="A38" s="182">
        <v>12</v>
      </c>
      <c r="B38" s="183" t="s">
        <v>457</v>
      </c>
      <c r="C38" s="184" t="s">
        <v>264</v>
      </c>
      <c r="D38" s="187" t="s">
        <v>458</v>
      </c>
      <c r="E38" s="185"/>
      <c r="F38" s="183"/>
      <c r="G38" s="183"/>
      <c r="H38" s="186"/>
    </row>
    <row r="39" spans="1:8" x14ac:dyDescent="0.2">
      <c r="A39" s="208" t="s">
        <v>459</v>
      </c>
      <c r="B39" s="209"/>
      <c r="C39" s="209"/>
      <c r="D39" s="209"/>
      <c r="E39" s="209"/>
      <c r="F39" s="209"/>
      <c r="G39" s="209"/>
      <c r="H39" s="210"/>
    </row>
    <row r="40" spans="1:8" ht="25.5" x14ac:dyDescent="0.2">
      <c r="A40" s="182">
        <v>1</v>
      </c>
      <c r="B40" s="183" t="s">
        <v>460</v>
      </c>
      <c r="C40" s="184" t="s">
        <v>264</v>
      </c>
      <c r="D40" s="184" t="s">
        <v>461</v>
      </c>
      <c r="E40" s="185"/>
      <c r="F40" s="183"/>
      <c r="G40" s="183"/>
      <c r="H40" s="186"/>
    </row>
    <row r="41" spans="1:8" x14ac:dyDescent="0.2">
      <c r="A41" s="182">
        <v>2</v>
      </c>
      <c r="B41" s="183" t="s">
        <v>462</v>
      </c>
      <c r="C41" s="184" t="s">
        <v>264</v>
      </c>
      <c r="D41" s="184" t="s">
        <v>463</v>
      </c>
      <c r="E41" s="185"/>
      <c r="F41" s="183"/>
      <c r="G41" s="183"/>
      <c r="H41" s="186"/>
    </row>
    <row r="42" spans="1:8" x14ac:dyDescent="0.2">
      <c r="A42" s="182">
        <v>3</v>
      </c>
      <c r="B42" s="183" t="s">
        <v>464</v>
      </c>
      <c r="C42" s="184" t="s">
        <v>455</v>
      </c>
      <c r="D42" s="184" t="s">
        <v>456</v>
      </c>
      <c r="E42" s="185"/>
      <c r="F42" s="183"/>
      <c r="G42" s="183"/>
      <c r="H42" s="186"/>
    </row>
    <row r="43" spans="1:8" x14ac:dyDescent="0.2">
      <c r="A43" s="182">
        <v>4</v>
      </c>
      <c r="B43" s="183" t="s">
        <v>465</v>
      </c>
      <c r="C43" s="184" t="s">
        <v>455</v>
      </c>
      <c r="D43" s="184" t="s">
        <v>113</v>
      </c>
      <c r="E43" s="185"/>
      <c r="F43" s="183"/>
      <c r="G43" s="183"/>
      <c r="H43" s="186"/>
    </row>
    <row r="44" spans="1:8" x14ac:dyDescent="0.2">
      <c r="A44" s="208" t="s">
        <v>466</v>
      </c>
      <c r="B44" s="209"/>
      <c r="C44" s="209"/>
      <c r="D44" s="209"/>
      <c r="E44" s="209"/>
      <c r="F44" s="209"/>
      <c r="G44" s="209"/>
      <c r="H44" s="210"/>
    </row>
    <row r="45" spans="1:8" x14ac:dyDescent="0.2">
      <c r="A45" s="182">
        <v>1</v>
      </c>
      <c r="B45" s="183" t="s">
        <v>467</v>
      </c>
      <c r="C45" s="184" t="s">
        <v>264</v>
      </c>
      <c r="D45" s="187" t="s">
        <v>468</v>
      </c>
      <c r="E45" s="185"/>
      <c r="F45" s="183"/>
      <c r="G45" s="183"/>
      <c r="H45" s="186"/>
    </row>
    <row r="46" spans="1:8" ht="25.5" x14ac:dyDescent="0.2">
      <c r="A46" s="182">
        <v>2</v>
      </c>
      <c r="B46" s="183" t="s">
        <v>469</v>
      </c>
      <c r="C46" s="184" t="s">
        <v>264</v>
      </c>
      <c r="D46" s="187" t="s">
        <v>470</v>
      </c>
      <c r="E46" s="185"/>
      <c r="F46" s="183"/>
      <c r="G46" s="183"/>
      <c r="H46" s="186"/>
    </row>
    <row r="47" spans="1:8" x14ac:dyDescent="0.2">
      <c r="A47" s="182">
        <v>3</v>
      </c>
      <c r="B47" s="183" t="s">
        <v>471</v>
      </c>
      <c r="C47" s="184" t="s">
        <v>264</v>
      </c>
      <c r="D47" s="187">
        <v>2088</v>
      </c>
      <c r="E47" s="185"/>
      <c r="F47" s="183"/>
      <c r="G47" s="183"/>
      <c r="H47" s="186"/>
    </row>
    <row r="48" spans="1:8" x14ac:dyDescent="0.2">
      <c r="A48" s="182">
        <v>4</v>
      </c>
      <c r="B48" s="183" t="s">
        <v>472</v>
      </c>
      <c r="C48" s="184" t="s">
        <v>178</v>
      </c>
      <c r="D48" s="187" t="s">
        <v>473</v>
      </c>
      <c r="E48" s="185"/>
      <c r="F48" s="183"/>
      <c r="G48" s="183"/>
      <c r="H48" s="186"/>
    </row>
    <row r="49" spans="1:8" x14ac:dyDescent="0.2">
      <c r="A49" s="182">
        <v>5</v>
      </c>
      <c r="B49" s="183" t="s">
        <v>474</v>
      </c>
      <c r="C49" s="184" t="s">
        <v>409</v>
      </c>
      <c r="D49" s="187">
        <v>1</v>
      </c>
      <c r="E49" s="185"/>
      <c r="F49" s="183"/>
      <c r="G49" s="183"/>
      <c r="H49" s="186"/>
    </row>
    <row r="50" spans="1:8" x14ac:dyDescent="0.2">
      <c r="A50" s="182">
        <v>6</v>
      </c>
      <c r="B50" s="183" t="s">
        <v>475</v>
      </c>
      <c r="C50" s="184" t="s">
        <v>409</v>
      </c>
      <c r="D50" s="187">
        <v>1</v>
      </c>
      <c r="E50" s="185"/>
      <c r="F50" s="183"/>
      <c r="G50" s="183"/>
      <c r="H50" s="186"/>
    </row>
    <row r="51" spans="1:8" x14ac:dyDescent="0.2">
      <c r="A51" s="182">
        <v>7</v>
      </c>
      <c r="B51" s="183" t="s">
        <v>476</v>
      </c>
      <c r="C51" s="184" t="s">
        <v>264</v>
      </c>
      <c r="D51" s="187" t="s">
        <v>477</v>
      </c>
      <c r="E51" s="185"/>
      <c r="F51" s="183"/>
      <c r="G51" s="183"/>
      <c r="H51" s="186"/>
    </row>
    <row r="52" spans="1:8" ht="25.5" x14ac:dyDescent="0.2">
      <c r="A52" s="182">
        <v>8</v>
      </c>
      <c r="B52" s="183" t="s">
        <v>478</v>
      </c>
      <c r="C52" s="184" t="s">
        <v>479</v>
      </c>
      <c r="D52" s="187">
        <v>42</v>
      </c>
      <c r="E52" s="185"/>
      <c r="F52" s="183"/>
      <c r="G52" s="183"/>
      <c r="H52" s="186"/>
    </row>
    <row r="53" spans="1:8" ht="25.5" x14ac:dyDescent="0.2">
      <c r="A53" s="182">
        <v>9</v>
      </c>
      <c r="B53" s="183" t="s">
        <v>480</v>
      </c>
      <c r="C53" s="184" t="s">
        <v>479</v>
      </c>
      <c r="D53" s="187" t="s">
        <v>473</v>
      </c>
      <c r="E53" s="185"/>
      <c r="F53" s="183"/>
      <c r="G53" s="183"/>
      <c r="H53" s="186"/>
    </row>
    <row r="54" spans="1:8" ht="25.5" x14ac:dyDescent="0.2">
      <c r="A54" s="182">
        <v>10</v>
      </c>
      <c r="B54" s="183" t="s">
        <v>481</v>
      </c>
      <c r="C54" s="184" t="s">
        <v>479</v>
      </c>
      <c r="D54" s="187" t="s">
        <v>473</v>
      </c>
      <c r="E54" s="185"/>
      <c r="F54" s="183"/>
      <c r="G54" s="183"/>
      <c r="H54" s="186"/>
    </row>
    <row r="55" spans="1:8" ht="25.5" x14ac:dyDescent="0.2">
      <c r="A55" s="182">
        <v>11</v>
      </c>
      <c r="B55" s="183" t="s">
        <v>482</v>
      </c>
      <c r="C55" s="184" t="s">
        <v>264</v>
      </c>
      <c r="D55" s="187" t="s">
        <v>483</v>
      </c>
      <c r="E55" s="185"/>
      <c r="F55" s="183"/>
      <c r="G55" s="183"/>
      <c r="H55" s="186"/>
    </row>
    <row r="56" spans="1:8" ht="25.5" x14ac:dyDescent="0.2">
      <c r="A56" s="182">
        <v>12</v>
      </c>
      <c r="B56" s="183" t="s">
        <v>484</v>
      </c>
      <c r="C56" s="184" t="s">
        <v>441</v>
      </c>
      <c r="D56" s="187">
        <v>32</v>
      </c>
      <c r="E56" s="185"/>
      <c r="F56" s="183"/>
      <c r="G56" s="183"/>
      <c r="H56" s="186"/>
    </row>
    <row r="57" spans="1:8" x14ac:dyDescent="0.2">
      <c r="A57" s="182">
        <v>13</v>
      </c>
      <c r="B57" s="183" t="s">
        <v>485</v>
      </c>
      <c r="C57" s="184" t="s">
        <v>441</v>
      </c>
      <c r="D57" s="187">
        <v>19</v>
      </c>
      <c r="E57" s="185"/>
      <c r="F57" s="183"/>
      <c r="G57" s="183"/>
      <c r="H57" s="186"/>
    </row>
    <row r="58" spans="1:8" x14ac:dyDescent="0.2">
      <c r="A58" s="182">
        <v>14</v>
      </c>
      <c r="B58" s="183" t="s">
        <v>486</v>
      </c>
      <c r="C58" s="184" t="s">
        <v>441</v>
      </c>
      <c r="D58" s="188">
        <f>D56-D57</f>
        <v>13</v>
      </c>
      <c r="E58" s="185"/>
      <c r="F58" s="183"/>
      <c r="G58" s="183"/>
      <c r="H58" s="186"/>
    </row>
    <row r="59" spans="1:8" x14ac:dyDescent="0.2">
      <c r="A59" s="182">
        <v>15</v>
      </c>
      <c r="B59" s="183" t="s">
        <v>487</v>
      </c>
      <c r="C59" s="184" t="s">
        <v>488</v>
      </c>
      <c r="D59" s="187">
        <v>30</v>
      </c>
      <c r="E59" s="185"/>
      <c r="F59" s="183"/>
      <c r="G59" s="183"/>
      <c r="H59" s="186"/>
    </row>
    <row r="60" spans="1:8" ht="25.5" x14ac:dyDescent="0.2">
      <c r="A60" s="182">
        <v>16</v>
      </c>
      <c r="B60" s="183" t="s">
        <v>489</v>
      </c>
      <c r="C60" s="184" t="s">
        <v>490</v>
      </c>
      <c r="D60" s="187" t="s">
        <v>491</v>
      </c>
      <c r="E60" s="185"/>
      <c r="F60" s="183"/>
      <c r="G60" s="183"/>
      <c r="H60" s="186"/>
    </row>
    <row r="61" spans="1:8" ht="25.5" x14ac:dyDescent="0.2">
      <c r="A61" s="182">
        <v>17</v>
      </c>
      <c r="B61" s="183" t="s">
        <v>492</v>
      </c>
      <c r="C61" s="184" t="s">
        <v>493</v>
      </c>
      <c r="D61" s="187" t="s">
        <v>494</v>
      </c>
      <c r="E61" s="185"/>
      <c r="F61" s="183"/>
      <c r="G61" s="183"/>
      <c r="H61" s="186"/>
    </row>
    <row r="62" spans="1:8" ht="25.5" x14ac:dyDescent="0.2">
      <c r="A62" s="182">
        <v>18</v>
      </c>
      <c r="B62" s="183" t="s">
        <v>495</v>
      </c>
      <c r="C62" s="184" t="s">
        <v>490</v>
      </c>
      <c r="D62" s="187" t="s">
        <v>473</v>
      </c>
      <c r="E62" s="185"/>
      <c r="F62" s="183"/>
      <c r="G62" s="183"/>
      <c r="H62" s="186"/>
    </row>
    <row r="63" spans="1:8" x14ac:dyDescent="0.2">
      <c r="A63" s="182">
        <v>19</v>
      </c>
      <c r="B63" s="183" t="s">
        <v>496</v>
      </c>
      <c r="C63" s="184" t="s">
        <v>497</v>
      </c>
      <c r="D63" s="187" t="s">
        <v>473</v>
      </c>
      <c r="E63" s="185"/>
      <c r="F63" s="183"/>
      <c r="G63" s="183"/>
      <c r="H63" s="186"/>
    </row>
    <row r="64" spans="1:8" x14ac:dyDescent="0.2">
      <c r="A64" s="182">
        <v>20</v>
      </c>
      <c r="B64" s="183" t="s">
        <v>498</v>
      </c>
      <c r="C64" s="184" t="s">
        <v>497</v>
      </c>
      <c r="D64" s="187" t="s">
        <v>473</v>
      </c>
      <c r="E64" s="185"/>
      <c r="F64" s="183"/>
      <c r="G64" s="183"/>
      <c r="H64" s="186"/>
    </row>
    <row r="65" spans="1:8" x14ac:dyDescent="0.2">
      <c r="A65" s="208" t="s">
        <v>499</v>
      </c>
      <c r="B65" s="209"/>
      <c r="C65" s="209"/>
      <c r="D65" s="209"/>
      <c r="E65" s="209"/>
      <c r="F65" s="209"/>
      <c r="G65" s="209"/>
      <c r="H65" s="210"/>
    </row>
    <row r="66" spans="1:8" x14ac:dyDescent="0.2">
      <c r="A66" s="182">
        <v>1</v>
      </c>
      <c r="B66" s="183" t="s">
        <v>500</v>
      </c>
      <c r="C66" s="184" t="s">
        <v>264</v>
      </c>
      <c r="D66" s="187" t="s">
        <v>501</v>
      </c>
      <c r="E66" s="185"/>
      <c r="F66" s="183"/>
      <c r="G66" s="183"/>
      <c r="H66" s="186"/>
    </row>
    <row r="67" spans="1:8" ht="25.5" x14ac:dyDescent="0.2">
      <c r="A67" s="182">
        <v>2</v>
      </c>
      <c r="B67" s="183" t="s">
        <v>502</v>
      </c>
      <c r="C67" s="184" t="s">
        <v>264</v>
      </c>
      <c r="D67" s="187" t="s">
        <v>503</v>
      </c>
      <c r="E67" s="185"/>
      <c r="F67" s="183"/>
      <c r="G67" s="183"/>
      <c r="H67" s="186"/>
    </row>
    <row r="68" spans="1:8" x14ac:dyDescent="0.2">
      <c r="A68" s="182">
        <v>3</v>
      </c>
      <c r="B68" s="183" t="s">
        <v>504</v>
      </c>
      <c r="C68" s="184" t="s">
        <v>264</v>
      </c>
      <c r="D68" s="187" t="s">
        <v>505</v>
      </c>
      <c r="E68" s="185"/>
      <c r="F68" s="183"/>
      <c r="G68" s="183"/>
      <c r="H68" s="186"/>
    </row>
    <row r="69" spans="1:8" x14ac:dyDescent="0.2">
      <c r="A69" s="182">
        <v>4</v>
      </c>
      <c r="B69" s="183" t="s">
        <v>506</v>
      </c>
      <c r="C69" s="184" t="s">
        <v>507</v>
      </c>
      <c r="D69" s="188">
        <f>D52/(D29*1.005*D58)</f>
        <v>3.3328511515610622</v>
      </c>
      <c r="E69" s="185"/>
      <c r="F69" s="183"/>
      <c r="G69" s="183"/>
      <c r="H69" s="186"/>
    </row>
    <row r="70" spans="1:8" x14ac:dyDescent="0.2">
      <c r="A70" s="182">
        <v>5</v>
      </c>
      <c r="B70" s="183" t="s">
        <v>508</v>
      </c>
      <c r="C70" s="184" t="s">
        <v>509</v>
      </c>
      <c r="D70" s="187" t="s">
        <v>510</v>
      </c>
      <c r="E70" s="185"/>
      <c r="F70" s="183"/>
      <c r="G70" s="183"/>
      <c r="H70" s="186"/>
    </row>
    <row r="71" spans="1:8" x14ac:dyDescent="0.2">
      <c r="A71" s="182">
        <v>6</v>
      </c>
      <c r="B71" s="183" t="s">
        <v>511</v>
      </c>
      <c r="C71" s="184" t="s">
        <v>409</v>
      </c>
      <c r="D71" s="187" t="s">
        <v>473</v>
      </c>
      <c r="E71" s="185"/>
      <c r="F71" s="183"/>
      <c r="G71" s="183"/>
      <c r="H71" s="186"/>
    </row>
    <row r="72" spans="1:8" x14ac:dyDescent="0.2">
      <c r="A72" s="182">
        <v>7</v>
      </c>
      <c r="B72" s="183" t="s">
        <v>512</v>
      </c>
      <c r="C72" s="184" t="s">
        <v>513</v>
      </c>
      <c r="D72" s="187">
        <v>0</v>
      </c>
      <c r="E72" s="185"/>
      <c r="F72" s="183"/>
      <c r="G72" s="183"/>
      <c r="H72" s="186"/>
    </row>
    <row r="73" spans="1:8" x14ac:dyDescent="0.2">
      <c r="A73" s="182">
        <v>8</v>
      </c>
      <c r="B73" s="183" t="s">
        <v>514</v>
      </c>
      <c r="C73" s="184" t="s">
        <v>513</v>
      </c>
      <c r="D73" s="187">
        <v>200</v>
      </c>
      <c r="E73" s="185"/>
      <c r="F73" s="183"/>
      <c r="G73" s="183"/>
      <c r="H73" s="186"/>
    </row>
    <row r="74" spans="1:8" x14ac:dyDescent="0.2">
      <c r="A74" s="182">
        <v>9</v>
      </c>
      <c r="B74" s="183" t="s">
        <v>515</v>
      </c>
      <c r="C74" s="184" t="s">
        <v>264</v>
      </c>
      <c r="D74" s="187" t="s">
        <v>516</v>
      </c>
      <c r="E74" s="185"/>
      <c r="F74" s="183"/>
      <c r="G74" s="183"/>
      <c r="H74" s="186"/>
    </row>
    <row r="75" spans="1:8" x14ac:dyDescent="0.2">
      <c r="A75" s="182">
        <v>10</v>
      </c>
      <c r="B75" s="183" t="s">
        <v>517</v>
      </c>
      <c r="C75" s="184" t="s">
        <v>497</v>
      </c>
      <c r="D75" s="187" t="s">
        <v>473</v>
      </c>
      <c r="E75" s="185"/>
      <c r="F75" s="183"/>
      <c r="G75" s="183"/>
      <c r="H75" s="186"/>
    </row>
    <row r="76" spans="1:8" x14ac:dyDescent="0.2">
      <c r="A76" s="182">
        <v>11</v>
      </c>
      <c r="B76" s="183" t="s">
        <v>518</v>
      </c>
      <c r="C76" s="184" t="s">
        <v>497</v>
      </c>
      <c r="D76" s="187" t="s">
        <v>473</v>
      </c>
      <c r="E76" s="185"/>
      <c r="F76" s="183"/>
      <c r="G76" s="183"/>
      <c r="H76" s="186"/>
    </row>
    <row r="77" spans="1:8" x14ac:dyDescent="0.2">
      <c r="A77" s="182">
        <v>12</v>
      </c>
      <c r="B77" s="183" t="s">
        <v>519</v>
      </c>
      <c r="C77" s="184" t="s">
        <v>14</v>
      </c>
      <c r="D77" s="187" t="s">
        <v>473</v>
      </c>
      <c r="E77" s="185"/>
      <c r="F77" s="183"/>
      <c r="G77" s="183"/>
      <c r="H77" s="186"/>
    </row>
    <row r="78" spans="1:8" ht="25.5" x14ac:dyDescent="0.2">
      <c r="A78" s="182">
        <v>13</v>
      </c>
      <c r="B78" s="183" t="s">
        <v>520</v>
      </c>
      <c r="C78" s="184" t="s">
        <v>264</v>
      </c>
      <c r="D78" s="187" t="s">
        <v>521</v>
      </c>
      <c r="E78" s="185"/>
      <c r="F78" s="183"/>
      <c r="G78" s="183"/>
      <c r="H78" s="186"/>
    </row>
    <row r="79" spans="1:8" x14ac:dyDescent="0.2">
      <c r="A79" s="208" t="s">
        <v>522</v>
      </c>
      <c r="B79" s="209"/>
      <c r="C79" s="209"/>
      <c r="D79" s="209"/>
      <c r="E79" s="209"/>
      <c r="F79" s="209"/>
      <c r="G79" s="209"/>
      <c r="H79" s="210"/>
    </row>
    <row r="80" spans="1:8" x14ac:dyDescent="0.2">
      <c r="A80" s="182">
        <v>1</v>
      </c>
      <c r="B80" s="183" t="s">
        <v>500</v>
      </c>
      <c r="C80" s="184" t="s">
        <v>264</v>
      </c>
      <c r="D80" s="187" t="s">
        <v>501</v>
      </c>
      <c r="E80" s="185"/>
      <c r="F80" s="183"/>
      <c r="G80" s="183"/>
      <c r="H80" s="186"/>
    </row>
    <row r="81" spans="1:8" x14ac:dyDescent="0.2">
      <c r="A81" s="182">
        <v>2</v>
      </c>
      <c r="B81" s="183" t="s">
        <v>523</v>
      </c>
      <c r="C81" s="184" t="s">
        <v>264</v>
      </c>
      <c r="D81" s="187" t="s">
        <v>473</v>
      </c>
      <c r="E81" s="185"/>
      <c r="F81" s="183"/>
      <c r="G81" s="183"/>
      <c r="H81" s="186"/>
    </row>
    <row r="82" spans="1:8" x14ac:dyDescent="0.2">
      <c r="A82" s="182">
        <v>3</v>
      </c>
      <c r="B82" s="183" t="s">
        <v>519</v>
      </c>
      <c r="C82" s="184" t="s">
        <v>14</v>
      </c>
      <c r="D82" s="187" t="s">
        <v>473</v>
      </c>
      <c r="E82" s="185"/>
      <c r="F82" s="183"/>
      <c r="G82" s="183"/>
      <c r="H82" s="186"/>
    </row>
    <row r="83" spans="1:8" x14ac:dyDescent="0.2">
      <c r="A83" s="182">
        <v>4</v>
      </c>
      <c r="B83" s="183" t="s">
        <v>518</v>
      </c>
      <c r="C83" s="184" t="s">
        <v>497</v>
      </c>
      <c r="D83" s="187" t="s">
        <v>473</v>
      </c>
      <c r="E83" s="185"/>
      <c r="F83" s="183"/>
      <c r="G83" s="183"/>
      <c r="H83" s="186"/>
    </row>
    <row r="84" spans="1:8" x14ac:dyDescent="0.2">
      <c r="A84" s="182">
        <v>5</v>
      </c>
      <c r="B84" s="183" t="s">
        <v>524</v>
      </c>
      <c r="C84" s="184" t="s">
        <v>409</v>
      </c>
      <c r="D84" s="187" t="s">
        <v>473</v>
      </c>
      <c r="E84" s="185"/>
      <c r="F84" s="183"/>
      <c r="G84" s="183"/>
      <c r="H84" s="186"/>
    </row>
    <row r="85" spans="1:8" x14ac:dyDescent="0.2">
      <c r="A85" s="182">
        <v>6</v>
      </c>
      <c r="B85" s="183" t="s">
        <v>525</v>
      </c>
      <c r="C85" s="184" t="s">
        <v>526</v>
      </c>
      <c r="D85" s="187" t="s">
        <v>473</v>
      </c>
      <c r="E85" s="185"/>
      <c r="F85" s="183"/>
      <c r="G85" s="183"/>
      <c r="H85" s="186"/>
    </row>
    <row r="86" spans="1:8" x14ac:dyDescent="0.2">
      <c r="A86" s="182">
        <v>7</v>
      </c>
      <c r="B86" s="183" t="s">
        <v>527</v>
      </c>
      <c r="C86" s="184" t="s">
        <v>507</v>
      </c>
      <c r="D86" s="187" t="s">
        <v>473</v>
      </c>
      <c r="E86" s="185"/>
      <c r="F86" s="183"/>
      <c r="G86" s="183"/>
      <c r="H86" s="186"/>
    </row>
    <row r="87" spans="1:8" x14ac:dyDescent="0.2">
      <c r="A87" s="208" t="s">
        <v>528</v>
      </c>
      <c r="B87" s="209"/>
      <c r="C87" s="209"/>
      <c r="D87" s="209"/>
      <c r="E87" s="209"/>
      <c r="F87" s="209"/>
      <c r="G87" s="209"/>
      <c r="H87" s="210"/>
    </row>
    <row r="88" spans="1:8" x14ac:dyDescent="0.2">
      <c r="A88" s="182">
        <v>1</v>
      </c>
      <c r="B88" s="183" t="s">
        <v>529</v>
      </c>
      <c r="C88" s="184" t="s">
        <v>455</v>
      </c>
      <c r="D88" s="187" t="s">
        <v>113</v>
      </c>
      <c r="E88" s="185"/>
      <c r="F88" s="183"/>
      <c r="G88" s="183"/>
      <c r="H88" s="186"/>
    </row>
    <row r="89" spans="1:8" x14ac:dyDescent="0.2">
      <c r="A89" s="182">
        <v>2</v>
      </c>
      <c r="B89" s="183" t="s">
        <v>530</v>
      </c>
      <c r="C89" s="184" t="s">
        <v>264</v>
      </c>
      <c r="D89" s="187" t="s">
        <v>531</v>
      </c>
      <c r="E89" s="185"/>
      <c r="F89" s="183"/>
      <c r="G89" s="183"/>
      <c r="H89" s="186"/>
    </row>
    <row r="90" spans="1:8" ht="25.5" x14ac:dyDescent="0.2">
      <c r="A90" s="182">
        <v>3</v>
      </c>
      <c r="B90" s="183" t="s">
        <v>532</v>
      </c>
      <c r="C90" s="184" t="s">
        <v>264</v>
      </c>
      <c r="D90" s="187" t="s">
        <v>533</v>
      </c>
      <c r="E90" s="185"/>
      <c r="F90" s="183"/>
      <c r="G90" s="183"/>
      <c r="H90" s="186"/>
    </row>
    <row r="91" spans="1:8" x14ac:dyDescent="0.2">
      <c r="A91" s="182">
        <v>4</v>
      </c>
      <c r="B91" s="183" t="s">
        <v>534</v>
      </c>
      <c r="C91" s="184" t="s">
        <v>409</v>
      </c>
      <c r="D91" s="187" t="s">
        <v>473</v>
      </c>
      <c r="E91" s="185"/>
      <c r="F91" s="183"/>
      <c r="G91" s="183"/>
      <c r="H91" s="186"/>
    </row>
    <row r="92" spans="1:8" x14ac:dyDescent="0.2">
      <c r="A92" s="182">
        <v>5</v>
      </c>
      <c r="B92" s="183" t="s">
        <v>535</v>
      </c>
      <c r="C92" s="184" t="s">
        <v>536</v>
      </c>
      <c r="D92" s="187" t="s">
        <v>473</v>
      </c>
      <c r="E92" s="185"/>
      <c r="F92" s="183"/>
      <c r="G92" s="183"/>
      <c r="H92" s="186"/>
    </row>
    <row r="93" spans="1:8" x14ac:dyDescent="0.2">
      <c r="A93" s="182">
        <v>6</v>
      </c>
      <c r="B93" s="183" t="s">
        <v>537</v>
      </c>
      <c r="C93" s="184" t="s">
        <v>264</v>
      </c>
      <c r="D93" s="187" t="s">
        <v>538</v>
      </c>
      <c r="E93" s="185"/>
      <c r="F93" s="183"/>
      <c r="G93" s="183"/>
      <c r="H93" s="186"/>
    </row>
    <row r="94" spans="1:8" x14ac:dyDescent="0.2">
      <c r="A94" s="182">
        <v>7</v>
      </c>
      <c r="B94" s="183" t="s">
        <v>539</v>
      </c>
      <c r="C94" s="184" t="s">
        <v>540</v>
      </c>
      <c r="D94" s="187" t="s">
        <v>473</v>
      </c>
      <c r="E94" s="185"/>
      <c r="F94" s="183"/>
      <c r="G94" s="183"/>
      <c r="H94" s="186"/>
    </row>
    <row r="95" spans="1:8" x14ac:dyDescent="0.2">
      <c r="A95" s="182">
        <v>8</v>
      </c>
      <c r="B95" s="183" t="s">
        <v>541</v>
      </c>
      <c r="C95" s="184" t="s">
        <v>264</v>
      </c>
      <c r="D95" s="187" t="s">
        <v>542</v>
      </c>
      <c r="E95" s="185"/>
      <c r="F95" s="183"/>
      <c r="G95" s="183"/>
      <c r="H95" s="186"/>
    </row>
    <row r="96" spans="1:8" x14ac:dyDescent="0.2">
      <c r="A96" s="208" t="s">
        <v>543</v>
      </c>
      <c r="B96" s="209"/>
      <c r="C96" s="209"/>
      <c r="D96" s="209"/>
      <c r="E96" s="209"/>
      <c r="F96" s="209"/>
      <c r="G96" s="209"/>
      <c r="H96" s="210"/>
    </row>
    <row r="97" spans="1:8" ht="25.5" x14ac:dyDescent="0.2">
      <c r="A97" s="182">
        <v>1</v>
      </c>
      <c r="B97" s="183" t="s">
        <v>544</v>
      </c>
      <c r="C97" s="184" t="s">
        <v>540</v>
      </c>
      <c r="D97" s="187" t="s">
        <v>473</v>
      </c>
      <c r="E97" s="185"/>
      <c r="F97" s="183"/>
      <c r="G97" s="183"/>
      <c r="H97" s="186"/>
    </row>
    <row r="98" spans="1:8" x14ac:dyDescent="0.2">
      <c r="A98" s="182">
        <v>2</v>
      </c>
      <c r="B98" s="183" t="s">
        <v>545</v>
      </c>
      <c r="C98" s="184" t="s">
        <v>264</v>
      </c>
      <c r="D98" s="187" t="s">
        <v>546</v>
      </c>
      <c r="E98" s="185"/>
      <c r="F98" s="183"/>
      <c r="G98" s="183"/>
      <c r="H98" s="186"/>
    </row>
    <row r="99" spans="1:8" x14ac:dyDescent="0.2">
      <c r="A99" s="182">
        <v>3</v>
      </c>
      <c r="B99" s="183" t="s">
        <v>547</v>
      </c>
      <c r="C99" s="184" t="s">
        <v>264</v>
      </c>
      <c r="D99" s="187" t="s">
        <v>548</v>
      </c>
      <c r="E99" s="185"/>
      <c r="F99" s="183"/>
      <c r="G99" s="183"/>
      <c r="H99" s="186"/>
    </row>
    <row r="100" spans="1:8" x14ac:dyDescent="0.2">
      <c r="A100" s="182">
        <v>4</v>
      </c>
      <c r="B100" s="183" t="s">
        <v>549</v>
      </c>
      <c r="C100" s="184" t="s">
        <v>455</v>
      </c>
      <c r="D100" s="187" t="s">
        <v>113</v>
      </c>
      <c r="E100" s="185"/>
      <c r="F100" s="183"/>
      <c r="G100" s="183"/>
      <c r="H100" s="186"/>
    </row>
    <row r="101" spans="1:8" x14ac:dyDescent="0.2">
      <c r="A101" s="182">
        <v>5</v>
      </c>
      <c r="B101" s="183" t="s">
        <v>550</v>
      </c>
      <c r="C101" s="184" t="s">
        <v>18</v>
      </c>
      <c r="D101" s="187" t="s">
        <v>458</v>
      </c>
      <c r="E101" s="185"/>
      <c r="F101" s="183"/>
      <c r="G101" s="183"/>
      <c r="H101" s="186"/>
    </row>
    <row r="102" spans="1:8" x14ac:dyDescent="0.2">
      <c r="A102" s="182">
        <v>6</v>
      </c>
      <c r="B102" s="183" t="s">
        <v>551</v>
      </c>
      <c r="C102" s="184" t="s">
        <v>552</v>
      </c>
      <c r="D102" s="187" t="s">
        <v>458</v>
      </c>
      <c r="E102" s="185"/>
      <c r="F102" s="183"/>
      <c r="G102" s="183"/>
      <c r="H102" s="186"/>
    </row>
    <row r="103" spans="1:8" ht="25.5" x14ac:dyDescent="0.2">
      <c r="A103" s="182">
        <v>7</v>
      </c>
      <c r="B103" s="183" t="s">
        <v>553</v>
      </c>
      <c r="C103" s="184" t="s">
        <v>264</v>
      </c>
      <c r="D103" s="187" t="s">
        <v>554</v>
      </c>
      <c r="E103" s="185"/>
      <c r="F103" s="183"/>
      <c r="G103" s="183"/>
      <c r="H103" s="186"/>
    </row>
    <row r="104" spans="1:8" x14ac:dyDescent="0.2">
      <c r="A104" s="182">
        <v>8</v>
      </c>
      <c r="B104" s="183" t="s">
        <v>555</v>
      </c>
      <c r="C104" s="184" t="s">
        <v>455</v>
      </c>
      <c r="D104" s="187" t="s">
        <v>456</v>
      </c>
      <c r="E104" s="185"/>
      <c r="F104" s="183"/>
      <c r="G104" s="183"/>
      <c r="H104" s="186"/>
    </row>
    <row r="105" spans="1:8" x14ac:dyDescent="0.2">
      <c r="A105" s="182">
        <v>9</v>
      </c>
      <c r="B105" s="183" t="s">
        <v>556</v>
      </c>
      <c r="C105" s="184" t="s">
        <v>540</v>
      </c>
      <c r="D105" s="187">
        <v>50</v>
      </c>
      <c r="E105" s="185"/>
      <c r="F105" s="183"/>
      <c r="G105" s="183"/>
      <c r="H105" s="186"/>
    </row>
    <row r="106" spans="1:8" ht="25.5" x14ac:dyDescent="0.2">
      <c r="A106" s="182">
        <v>10</v>
      </c>
      <c r="B106" s="183" t="s">
        <v>557</v>
      </c>
      <c r="C106" s="184" t="s">
        <v>455</v>
      </c>
      <c r="D106" s="187" t="s">
        <v>456</v>
      </c>
      <c r="E106" s="185"/>
      <c r="F106" s="183"/>
      <c r="G106" s="183"/>
      <c r="H106" s="186"/>
    </row>
    <row r="107" spans="1:8" ht="25.5" x14ac:dyDescent="0.2">
      <c r="A107" s="182">
        <v>11</v>
      </c>
      <c r="B107" s="183" t="s">
        <v>558</v>
      </c>
      <c r="C107" s="184" t="s">
        <v>264</v>
      </c>
      <c r="D107" s="187" t="s">
        <v>559</v>
      </c>
      <c r="E107" s="185"/>
      <c r="F107" s="183"/>
      <c r="G107" s="183"/>
      <c r="H107" s="186"/>
    </row>
    <row r="108" spans="1:8" x14ac:dyDescent="0.2">
      <c r="A108" s="182">
        <v>12</v>
      </c>
      <c r="B108" s="183" t="s">
        <v>560</v>
      </c>
      <c r="C108" s="184" t="s">
        <v>455</v>
      </c>
      <c r="D108" s="187" t="s">
        <v>456</v>
      </c>
      <c r="E108" s="185"/>
      <c r="F108" s="183"/>
      <c r="G108" s="183"/>
      <c r="H108" s="186"/>
    </row>
    <row r="109" spans="1:8" ht="25.5" x14ac:dyDescent="0.2">
      <c r="A109" s="182">
        <v>13</v>
      </c>
      <c r="B109" s="183" t="s">
        <v>561</v>
      </c>
      <c r="C109" s="184" t="s">
        <v>264</v>
      </c>
      <c r="D109" s="187" t="s">
        <v>562</v>
      </c>
      <c r="E109" s="185"/>
      <c r="F109" s="183"/>
      <c r="G109" s="183"/>
      <c r="H109" s="186"/>
    </row>
    <row r="110" spans="1:8" ht="38.25" x14ac:dyDescent="0.2">
      <c r="A110" s="182">
        <v>14</v>
      </c>
      <c r="B110" s="183" t="s">
        <v>563</v>
      </c>
      <c r="C110" s="184" t="s">
        <v>552</v>
      </c>
      <c r="D110" s="187" t="s">
        <v>564</v>
      </c>
      <c r="E110" s="185"/>
      <c r="F110" s="183"/>
      <c r="G110" s="183"/>
      <c r="H110" s="186"/>
    </row>
    <row r="111" spans="1:8" x14ac:dyDescent="0.2">
      <c r="A111" s="189"/>
      <c r="B111" s="216" t="s">
        <v>565</v>
      </c>
      <c r="C111" s="216"/>
      <c r="D111" s="216"/>
      <c r="E111" s="216"/>
      <c r="F111" s="216"/>
      <c r="G111" s="216"/>
      <c r="H111" s="217"/>
    </row>
    <row r="112" spans="1:8" x14ac:dyDescent="0.2">
      <c r="A112" s="208" t="s">
        <v>566</v>
      </c>
      <c r="B112" s="209"/>
      <c r="C112" s="209"/>
      <c r="D112" s="209"/>
      <c r="E112" s="209"/>
      <c r="F112" s="209"/>
      <c r="G112" s="209"/>
      <c r="H112" s="210"/>
    </row>
    <row r="113" spans="1:8" x14ac:dyDescent="0.2">
      <c r="A113" s="182">
        <v>1</v>
      </c>
      <c r="B113" s="183" t="s">
        <v>567</v>
      </c>
      <c r="C113" s="184" t="s">
        <v>568</v>
      </c>
      <c r="D113" s="187" t="s">
        <v>569</v>
      </c>
      <c r="E113" s="185"/>
      <c r="F113" s="183"/>
      <c r="G113" s="183"/>
      <c r="H113" s="186"/>
    </row>
    <row r="114" spans="1:8" x14ac:dyDescent="0.2">
      <c r="A114" s="182">
        <v>2</v>
      </c>
      <c r="B114" s="183" t="s">
        <v>570</v>
      </c>
      <c r="C114" s="184" t="s">
        <v>264</v>
      </c>
      <c r="D114" s="187" t="s">
        <v>571</v>
      </c>
      <c r="E114" s="185"/>
      <c r="F114" s="183"/>
      <c r="G114" s="183"/>
      <c r="H114" s="186"/>
    </row>
    <row r="115" spans="1:8" x14ac:dyDescent="0.2">
      <c r="A115" s="182">
        <v>3</v>
      </c>
      <c r="B115" s="183" t="s">
        <v>572</v>
      </c>
      <c r="C115" s="184" t="s">
        <v>455</v>
      </c>
      <c r="D115" s="187" t="s">
        <v>456</v>
      </c>
      <c r="E115" s="185"/>
      <c r="F115" s="183"/>
      <c r="G115" s="183"/>
      <c r="H115" s="186"/>
    </row>
    <row r="116" spans="1:8" x14ac:dyDescent="0.2">
      <c r="A116" s="182">
        <v>4</v>
      </c>
      <c r="B116" s="183" t="s">
        <v>573</v>
      </c>
      <c r="C116" s="184" t="s">
        <v>574</v>
      </c>
      <c r="D116" s="187" t="s">
        <v>575</v>
      </c>
      <c r="E116" s="185"/>
      <c r="F116" s="183"/>
      <c r="G116" s="183"/>
      <c r="H116" s="186"/>
    </row>
    <row r="117" spans="1:8" ht="25.5" x14ac:dyDescent="0.2">
      <c r="A117" s="182">
        <v>5</v>
      </c>
      <c r="B117" s="183" t="s">
        <v>576</v>
      </c>
      <c r="C117" s="184" t="s">
        <v>455</v>
      </c>
      <c r="D117" s="187" t="s">
        <v>456</v>
      </c>
      <c r="E117" s="185"/>
      <c r="F117" s="183"/>
      <c r="G117" s="183"/>
      <c r="H117" s="186"/>
    </row>
    <row r="118" spans="1:8" x14ac:dyDescent="0.2">
      <c r="A118" s="182">
        <v>6</v>
      </c>
      <c r="B118" s="183" t="s">
        <v>577</v>
      </c>
      <c r="C118" s="184" t="s">
        <v>455</v>
      </c>
      <c r="D118" s="187" t="s">
        <v>456</v>
      </c>
      <c r="E118" s="185"/>
      <c r="F118" s="183"/>
      <c r="G118" s="183"/>
      <c r="H118" s="186"/>
    </row>
    <row r="119" spans="1:8" x14ac:dyDescent="0.2">
      <c r="A119" s="182">
        <v>7</v>
      </c>
      <c r="B119" s="183" t="s">
        <v>578</v>
      </c>
      <c r="C119" s="184" t="s">
        <v>579</v>
      </c>
      <c r="D119" s="187" t="s">
        <v>580</v>
      </c>
      <c r="E119" s="185"/>
      <c r="F119" s="183"/>
      <c r="G119" s="183"/>
      <c r="H119" s="186"/>
    </row>
    <row r="120" spans="1:8" x14ac:dyDescent="0.2">
      <c r="A120" s="182">
        <v>8</v>
      </c>
      <c r="B120" s="183" t="s">
        <v>581</v>
      </c>
      <c r="C120" s="184" t="s">
        <v>14</v>
      </c>
      <c r="D120" s="187" t="s">
        <v>473</v>
      </c>
      <c r="E120" s="185"/>
      <c r="F120" s="183"/>
      <c r="G120" s="183"/>
      <c r="H120" s="186"/>
    </row>
    <row r="121" spans="1:8" ht="25.5" x14ac:dyDescent="0.2">
      <c r="A121" s="182">
        <v>9</v>
      </c>
      <c r="B121" s="183" t="s">
        <v>582</v>
      </c>
      <c r="C121" s="184" t="s">
        <v>14</v>
      </c>
      <c r="D121" s="187" t="s">
        <v>473</v>
      </c>
      <c r="E121" s="185"/>
      <c r="F121" s="183"/>
      <c r="G121" s="183"/>
      <c r="H121" s="186"/>
    </row>
    <row r="122" spans="1:8" x14ac:dyDescent="0.2">
      <c r="A122" s="182">
        <v>10</v>
      </c>
      <c r="B122" s="183" t="s">
        <v>583</v>
      </c>
      <c r="C122" s="184" t="s">
        <v>264</v>
      </c>
      <c r="D122" s="187" t="s">
        <v>473</v>
      </c>
      <c r="E122" s="185"/>
      <c r="F122" s="183"/>
      <c r="G122" s="183"/>
      <c r="H122" s="186"/>
    </row>
    <row r="123" spans="1:8" x14ac:dyDescent="0.2">
      <c r="A123" s="182">
        <v>11</v>
      </c>
      <c r="B123" s="183" t="s">
        <v>584</v>
      </c>
      <c r="C123" s="184" t="s">
        <v>14</v>
      </c>
      <c r="D123" s="187" t="s">
        <v>473</v>
      </c>
      <c r="E123" s="185"/>
      <c r="F123" s="183"/>
      <c r="G123" s="183"/>
      <c r="H123" s="186"/>
    </row>
    <row r="124" spans="1:8" ht="25.5" x14ac:dyDescent="0.2">
      <c r="A124" s="182">
        <v>12</v>
      </c>
      <c r="B124" s="183" t="s">
        <v>585</v>
      </c>
      <c r="C124" s="184" t="s">
        <v>14</v>
      </c>
      <c r="D124" s="187" t="s">
        <v>473</v>
      </c>
      <c r="E124" s="185"/>
      <c r="F124" s="183"/>
      <c r="G124" s="183"/>
      <c r="H124" s="186"/>
    </row>
    <row r="125" spans="1:8" x14ac:dyDescent="0.2">
      <c r="A125" s="182">
        <v>13</v>
      </c>
      <c r="B125" s="183" t="s">
        <v>586</v>
      </c>
      <c r="C125" s="184" t="s">
        <v>540</v>
      </c>
      <c r="D125" s="187" t="s">
        <v>473</v>
      </c>
      <c r="E125" s="185"/>
      <c r="F125" s="183"/>
      <c r="G125" s="183"/>
      <c r="H125" s="186"/>
    </row>
    <row r="126" spans="1:8" x14ac:dyDescent="0.2">
      <c r="A126" s="182">
        <v>14</v>
      </c>
      <c r="B126" s="183" t="s">
        <v>587</v>
      </c>
      <c r="C126" s="184" t="s">
        <v>455</v>
      </c>
      <c r="D126" s="187" t="s">
        <v>473</v>
      </c>
      <c r="E126" s="185"/>
      <c r="F126" s="183"/>
      <c r="G126" s="183"/>
      <c r="H126" s="186"/>
    </row>
    <row r="127" spans="1:8" x14ac:dyDescent="0.2">
      <c r="A127" s="182">
        <v>15</v>
      </c>
      <c r="B127" s="183" t="s">
        <v>588</v>
      </c>
      <c r="C127" s="184" t="s">
        <v>488</v>
      </c>
      <c r="D127" s="187" t="s">
        <v>589</v>
      </c>
      <c r="E127" s="185"/>
      <c r="F127" s="183"/>
      <c r="G127" s="183"/>
      <c r="H127" s="186"/>
    </row>
    <row r="128" spans="1:8" x14ac:dyDescent="0.2">
      <c r="A128" s="208" t="s">
        <v>590</v>
      </c>
      <c r="B128" s="209"/>
      <c r="C128" s="209"/>
      <c r="D128" s="209"/>
      <c r="E128" s="209"/>
      <c r="F128" s="209"/>
      <c r="G128" s="209"/>
      <c r="H128" s="210"/>
    </row>
    <row r="129" spans="1:8" x14ac:dyDescent="0.2">
      <c r="A129" s="182">
        <v>1</v>
      </c>
      <c r="B129" s="183" t="s">
        <v>429</v>
      </c>
      <c r="C129" s="184" t="s">
        <v>264</v>
      </c>
      <c r="D129" s="187" t="s">
        <v>430</v>
      </c>
      <c r="E129" s="185"/>
      <c r="F129" s="183"/>
      <c r="G129" s="183"/>
      <c r="H129" s="186"/>
    </row>
    <row r="130" spans="1:8" x14ac:dyDescent="0.2">
      <c r="A130" s="182">
        <v>2</v>
      </c>
      <c r="B130" s="183" t="s">
        <v>591</v>
      </c>
      <c r="C130" s="184" t="s">
        <v>264</v>
      </c>
      <c r="D130" s="187" t="s">
        <v>592</v>
      </c>
      <c r="E130" s="185"/>
      <c r="F130" s="183"/>
      <c r="G130" s="183"/>
      <c r="H130" s="186"/>
    </row>
    <row r="131" spans="1:8" x14ac:dyDescent="0.2">
      <c r="A131" s="182">
        <v>3</v>
      </c>
      <c r="B131" s="183" t="s">
        <v>593</v>
      </c>
      <c r="C131" s="184" t="s">
        <v>455</v>
      </c>
      <c r="D131" s="187" t="s">
        <v>113</v>
      </c>
      <c r="E131" s="185"/>
      <c r="F131" s="183"/>
      <c r="G131" s="183"/>
      <c r="H131" s="186"/>
    </row>
    <row r="132" spans="1:8" x14ac:dyDescent="0.2">
      <c r="A132" s="182">
        <v>4</v>
      </c>
      <c r="B132" s="183" t="s">
        <v>594</v>
      </c>
      <c r="C132" s="184" t="s">
        <v>455</v>
      </c>
      <c r="D132" s="187" t="s">
        <v>113</v>
      </c>
      <c r="E132" s="185"/>
      <c r="F132" s="183"/>
      <c r="G132" s="183"/>
      <c r="H132" s="186"/>
    </row>
    <row r="133" spans="1:8" x14ac:dyDescent="0.2">
      <c r="A133" s="182">
        <v>5</v>
      </c>
      <c r="B133" s="183" t="s">
        <v>595</v>
      </c>
      <c r="C133" s="184" t="s">
        <v>441</v>
      </c>
      <c r="D133" s="187" t="s">
        <v>458</v>
      </c>
      <c r="E133" s="185"/>
      <c r="F133" s="183"/>
      <c r="G133" s="183"/>
      <c r="H133" s="186"/>
    </row>
    <row r="134" spans="1:8" x14ac:dyDescent="0.2">
      <c r="A134" s="182">
        <v>6</v>
      </c>
      <c r="B134" s="183" t="s">
        <v>596</v>
      </c>
      <c r="C134" s="184" t="s">
        <v>455</v>
      </c>
      <c r="D134" s="187" t="s">
        <v>113</v>
      </c>
      <c r="E134" s="185"/>
      <c r="F134" s="183"/>
      <c r="G134" s="183"/>
      <c r="H134" s="186"/>
    </row>
    <row r="135" spans="1:8" x14ac:dyDescent="0.2">
      <c r="A135" s="182">
        <v>7</v>
      </c>
      <c r="B135" s="183" t="s">
        <v>597</v>
      </c>
      <c r="C135" s="184" t="s">
        <v>455</v>
      </c>
      <c r="D135" s="187" t="s">
        <v>456</v>
      </c>
      <c r="E135" s="185"/>
      <c r="F135" s="183"/>
      <c r="G135" s="183"/>
      <c r="H135" s="186"/>
    </row>
    <row r="136" spans="1:8" x14ac:dyDescent="0.2">
      <c r="A136" s="208" t="s">
        <v>598</v>
      </c>
      <c r="B136" s="209"/>
      <c r="C136" s="209"/>
      <c r="D136" s="209"/>
      <c r="E136" s="209"/>
      <c r="F136" s="209"/>
      <c r="G136" s="209"/>
      <c r="H136" s="210"/>
    </row>
    <row r="137" spans="1:8" ht="25.5" x14ac:dyDescent="0.2">
      <c r="A137" s="182">
        <v>1</v>
      </c>
      <c r="B137" s="183" t="s">
        <v>599</v>
      </c>
      <c r="C137" s="184" t="s">
        <v>264</v>
      </c>
      <c r="D137" s="187" t="s">
        <v>600</v>
      </c>
      <c r="E137" s="185"/>
      <c r="F137" s="183"/>
      <c r="G137" s="183"/>
      <c r="H137" s="186"/>
    </row>
    <row r="138" spans="1:8" ht="25.5" x14ac:dyDescent="0.2">
      <c r="A138" s="182">
        <v>2</v>
      </c>
      <c r="B138" s="183" t="s">
        <v>601</v>
      </c>
      <c r="C138" s="184" t="s">
        <v>455</v>
      </c>
      <c r="D138" s="187" t="s">
        <v>113</v>
      </c>
      <c r="E138" s="185"/>
      <c r="F138" s="183"/>
      <c r="G138" s="183"/>
      <c r="H138" s="186"/>
    </row>
    <row r="139" spans="1:8" x14ac:dyDescent="0.2">
      <c r="A139" s="182">
        <v>3</v>
      </c>
      <c r="B139" s="183" t="s">
        <v>602</v>
      </c>
      <c r="C139" s="184" t="s">
        <v>455</v>
      </c>
      <c r="D139" s="187" t="s">
        <v>456</v>
      </c>
      <c r="E139" s="185"/>
      <c r="F139" s="183"/>
      <c r="G139" s="183"/>
      <c r="H139" s="186"/>
    </row>
    <row r="140" spans="1:8" x14ac:dyDescent="0.2">
      <c r="A140" s="182">
        <v>4</v>
      </c>
      <c r="B140" s="183" t="s">
        <v>603</v>
      </c>
      <c r="C140" s="184" t="s">
        <v>455</v>
      </c>
      <c r="D140" s="187" t="s">
        <v>456</v>
      </c>
      <c r="E140" s="185"/>
      <c r="F140" s="183"/>
      <c r="G140" s="183"/>
      <c r="H140" s="186"/>
    </row>
    <row r="141" spans="1:8" x14ac:dyDescent="0.2">
      <c r="A141" s="182">
        <v>5</v>
      </c>
      <c r="B141" s="183" t="s">
        <v>604</v>
      </c>
      <c r="C141" s="184" t="s">
        <v>455</v>
      </c>
      <c r="D141" s="187" t="s">
        <v>456</v>
      </c>
      <c r="E141" s="185"/>
      <c r="F141" s="183"/>
      <c r="G141" s="183"/>
      <c r="H141" s="186"/>
    </row>
    <row r="142" spans="1:8" x14ac:dyDescent="0.2">
      <c r="A142" s="182">
        <v>6</v>
      </c>
      <c r="B142" s="183" t="s">
        <v>605</v>
      </c>
      <c r="C142" s="184" t="s">
        <v>455</v>
      </c>
      <c r="D142" s="187" t="s">
        <v>456</v>
      </c>
      <c r="E142" s="185"/>
      <c r="F142" s="183"/>
      <c r="G142" s="183"/>
      <c r="H142" s="186"/>
    </row>
    <row r="143" spans="1:8" ht="25.5" x14ac:dyDescent="0.2">
      <c r="A143" s="182">
        <v>7</v>
      </c>
      <c r="B143" s="183" t="s">
        <v>606</v>
      </c>
      <c r="C143" s="184" t="s">
        <v>455</v>
      </c>
      <c r="D143" s="187" t="s">
        <v>456</v>
      </c>
      <c r="E143" s="185"/>
      <c r="F143" s="183"/>
      <c r="G143" s="183"/>
      <c r="H143" s="186"/>
    </row>
    <row r="144" spans="1:8" x14ac:dyDescent="0.2">
      <c r="A144" s="182">
        <v>8</v>
      </c>
      <c r="B144" s="183" t="s">
        <v>607</v>
      </c>
      <c r="C144" s="184" t="s">
        <v>455</v>
      </c>
      <c r="D144" s="187" t="s">
        <v>456</v>
      </c>
      <c r="E144" s="185"/>
      <c r="F144" s="183"/>
      <c r="G144" s="183"/>
      <c r="H144" s="186"/>
    </row>
    <row r="145" spans="1:8" ht="25.5" x14ac:dyDescent="0.2">
      <c r="A145" s="182">
        <v>9</v>
      </c>
      <c r="B145" s="183" t="s">
        <v>608</v>
      </c>
      <c r="C145" s="184" t="s">
        <v>264</v>
      </c>
      <c r="D145" s="187" t="s">
        <v>609</v>
      </c>
      <c r="E145" s="185"/>
      <c r="F145" s="183"/>
      <c r="G145" s="183"/>
      <c r="H145" s="186"/>
    </row>
    <row r="146" spans="1:8" ht="25.5" x14ac:dyDescent="0.2">
      <c r="A146" s="182">
        <v>10</v>
      </c>
      <c r="B146" s="183" t="s">
        <v>610</v>
      </c>
      <c r="C146" s="184" t="s">
        <v>455</v>
      </c>
      <c r="D146" s="187" t="s">
        <v>473</v>
      </c>
      <c r="E146" s="185"/>
      <c r="F146" s="183"/>
      <c r="G146" s="183"/>
      <c r="H146" s="186"/>
    </row>
    <row r="147" spans="1:8" x14ac:dyDescent="0.2">
      <c r="A147" s="208" t="s">
        <v>611</v>
      </c>
      <c r="B147" s="209"/>
      <c r="C147" s="209"/>
      <c r="D147" s="209"/>
      <c r="E147" s="209"/>
      <c r="F147" s="209"/>
      <c r="G147" s="209"/>
      <c r="H147" s="210"/>
    </row>
    <row r="148" spans="1:8" x14ac:dyDescent="0.2">
      <c r="A148" s="182">
        <v>1</v>
      </c>
      <c r="B148" s="183" t="s">
        <v>612</v>
      </c>
      <c r="C148" s="184" t="s">
        <v>455</v>
      </c>
      <c r="D148" s="187" t="s">
        <v>113</v>
      </c>
      <c r="E148" s="185"/>
      <c r="F148" s="183"/>
      <c r="G148" s="183"/>
      <c r="H148" s="186"/>
    </row>
    <row r="149" spans="1:8" ht="25.5" x14ac:dyDescent="0.2">
      <c r="A149" s="182">
        <v>2</v>
      </c>
      <c r="B149" s="183" t="s">
        <v>613</v>
      </c>
      <c r="C149" s="184" t="s">
        <v>264</v>
      </c>
      <c r="D149" s="187" t="s">
        <v>614</v>
      </c>
      <c r="E149" s="185"/>
      <c r="F149" s="183"/>
      <c r="G149" s="183"/>
      <c r="H149" s="186"/>
    </row>
    <row r="150" spans="1:8" ht="25.5" x14ac:dyDescent="0.2">
      <c r="A150" s="182">
        <v>3</v>
      </c>
      <c r="B150" s="183" t="s">
        <v>615</v>
      </c>
      <c r="C150" s="184" t="s">
        <v>455</v>
      </c>
      <c r="D150" s="187" t="s">
        <v>456</v>
      </c>
      <c r="E150" s="185"/>
      <c r="F150" s="183"/>
      <c r="G150" s="183"/>
      <c r="H150" s="186"/>
    </row>
    <row r="151" spans="1:8" ht="25.5" x14ac:dyDescent="0.2">
      <c r="A151" s="182">
        <v>4</v>
      </c>
      <c r="B151" s="183" t="s">
        <v>616</v>
      </c>
      <c r="C151" s="184" t="s">
        <v>455</v>
      </c>
      <c r="D151" s="187" t="s">
        <v>456</v>
      </c>
      <c r="E151" s="185"/>
      <c r="F151" s="183"/>
      <c r="G151" s="183"/>
      <c r="H151" s="186"/>
    </row>
    <row r="152" spans="1:8" ht="25.5" x14ac:dyDescent="0.2">
      <c r="A152" s="182">
        <v>5</v>
      </c>
      <c r="B152" s="183" t="s">
        <v>617</v>
      </c>
      <c r="C152" s="184" t="s">
        <v>264</v>
      </c>
      <c r="D152" s="187" t="s">
        <v>618</v>
      </c>
      <c r="E152" s="185"/>
      <c r="F152" s="183"/>
      <c r="G152" s="183"/>
      <c r="H152" s="186"/>
    </row>
    <row r="153" spans="1:8" x14ac:dyDescent="0.2">
      <c r="A153" s="182">
        <v>6</v>
      </c>
      <c r="B153" s="183" t="s">
        <v>619</v>
      </c>
      <c r="C153" s="184" t="s">
        <v>455</v>
      </c>
      <c r="D153" s="187" t="s">
        <v>473</v>
      </c>
      <c r="E153" s="185"/>
      <c r="F153" s="183"/>
      <c r="G153" s="183"/>
      <c r="H153" s="186"/>
    </row>
    <row r="154" spans="1:8" x14ac:dyDescent="0.2">
      <c r="A154" s="182">
        <v>7</v>
      </c>
      <c r="B154" s="183" t="s">
        <v>620</v>
      </c>
      <c r="C154" s="184" t="s">
        <v>455</v>
      </c>
      <c r="D154" s="187" t="s">
        <v>473</v>
      </c>
      <c r="E154" s="185"/>
      <c r="F154" s="183"/>
      <c r="G154" s="183"/>
      <c r="H154" s="186"/>
    </row>
    <row r="155" spans="1:8" x14ac:dyDescent="0.2">
      <c r="A155" s="208" t="s">
        <v>621</v>
      </c>
      <c r="B155" s="209"/>
      <c r="C155" s="209"/>
      <c r="D155" s="209"/>
      <c r="E155" s="209"/>
      <c r="F155" s="209"/>
      <c r="G155" s="209"/>
      <c r="H155" s="210"/>
    </row>
    <row r="156" spans="1:8" x14ac:dyDescent="0.2">
      <c r="A156" s="182">
        <v>1</v>
      </c>
      <c r="B156" s="183" t="s">
        <v>622</v>
      </c>
      <c r="C156" s="184" t="s">
        <v>455</v>
      </c>
      <c r="D156" s="187" t="s">
        <v>456</v>
      </c>
      <c r="E156" s="185"/>
      <c r="F156" s="183"/>
      <c r="G156" s="183"/>
      <c r="H156" s="186"/>
    </row>
    <row r="157" spans="1:8" x14ac:dyDescent="0.2">
      <c r="A157" s="182">
        <v>2</v>
      </c>
      <c r="B157" s="183" t="s">
        <v>623</v>
      </c>
      <c r="C157" s="184" t="s">
        <v>624</v>
      </c>
      <c r="D157" s="187" t="s">
        <v>580</v>
      </c>
      <c r="E157" s="185"/>
      <c r="F157" s="183"/>
      <c r="G157" s="183"/>
      <c r="H157" s="186"/>
    </row>
    <row r="158" spans="1:8" x14ac:dyDescent="0.2">
      <c r="A158" s="182">
        <v>3</v>
      </c>
      <c r="B158" s="183" t="s">
        <v>625</v>
      </c>
      <c r="C158" s="184" t="s">
        <v>455</v>
      </c>
      <c r="D158" s="187" t="s">
        <v>456</v>
      </c>
      <c r="E158" s="185"/>
      <c r="F158" s="183"/>
      <c r="G158" s="183"/>
      <c r="H158" s="186"/>
    </row>
    <row r="159" spans="1:8" x14ac:dyDescent="0.2">
      <c r="A159" s="182">
        <v>4</v>
      </c>
      <c r="B159" s="183" t="s">
        <v>626</v>
      </c>
      <c r="C159" s="184" t="s">
        <v>264</v>
      </c>
      <c r="D159" s="187" t="s">
        <v>627</v>
      </c>
      <c r="E159" s="185"/>
      <c r="F159" s="183"/>
      <c r="G159" s="183"/>
      <c r="H159" s="186"/>
    </row>
    <row r="160" spans="1:8" x14ac:dyDescent="0.2">
      <c r="A160" s="182">
        <v>5</v>
      </c>
      <c r="B160" s="183" t="s">
        <v>628</v>
      </c>
      <c r="C160" s="184" t="s">
        <v>264</v>
      </c>
      <c r="D160" s="187" t="s">
        <v>629</v>
      </c>
      <c r="E160" s="185"/>
      <c r="F160" s="183"/>
      <c r="G160" s="183"/>
      <c r="H160" s="186"/>
    </row>
    <row r="161" spans="1:8" x14ac:dyDescent="0.2">
      <c r="A161" s="182">
        <v>6</v>
      </c>
      <c r="B161" s="183" t="s">
        <v>630</v>
      </c>
      <c r="C161" s="184" t="s">
        <v>455</v>
      </c>
      <c r="D161" s="187" t="s">
        <v>456</v>
      </c>
      <c r="E161" s="185"/>
      <c r="F161" s="183"/>
      <c r="G161" s="183"/>
      <c r="H161" s="186"/>
    </row>
    <row r="162" spans="1:8" x14ac:dyDescent="0.2">
      <c r="A162" s="182">
        <v>7</v>
      </c>
      <c r="B162" s="183" t="s">
        <v>631</v>
      </c>
      <c r="C162" s="184" t="s">
        <v>409</v>
      </c>
      <c r="D162" s="187" t="s">
        <v>632</v>
      </c>
      <c r="E162" s="185"/>
      <c r="F162" s="183"/>
      <c r="G162" s="183"/>
      <c r="H162" s="186"/>
    </row>
    <row r="163" spans="1:8" x14ac:dyDescent="0.2">
      <c r="A163" s="182">
        <v>8</v>
      </c>
      <c r="B163" s="183" t="s">
        <v>633</v>
      </c>
      <c r="C163" s="184" t="s">
        <v>409</v>
      </c>
      <c r="D163" s="187" t="s">
        <v>634</v>
      </c>
      <c r="E163" s="185"/>
      <c r="F163" s="183"/>
      <c r="G163" s="183"/>
      <c r="H163" s="186"/>
    </row>
    <row r="164" spans="1:8" ht="25.5" x14ac:dyDescent="0.2">
      <c r="A164" s="182">
        <v>9</v>
      </c>
      <c r="B164" s="183" t="s">
        <v>635</v>
      </c>
      <c r="C164" s="184" t="s">
        <v>455</v>
      </c>
      <c r="D164" s="187" t="s">
        <v>456</v>
      </c>
      <c r="E164" s="185"/>
      <c r="F164" s="183"/>
      <c r="G164" s="183"/>
      <c r="H164" s="186"/>
    </row>
    <row r="165" spans="1:8" x14ac:dyDescent="0.2">
      <c r="A165" s="182">
        <v>10</v>
      </c>
      <c r="B165" s="183" t="s">
        <v>636</v>
      </c>
      <c r="C165" s="184" t="s">
        <v>409</v>
      </c>
      <c r="D165" s="187" t="s">
        <v>637</v>
      </c>
      <c r="E165" s="185"/>
      <c r="F165" s="183"/>
      <c r="G165" s="183"/>
      <c r="H165" s="186"/>
    </row>
    <row r="166" spans="1:8" x14ac:dyDescent="0.2">
      <c r="A166" s="182">
        <v>11</v>
      </c>
      <c r="B166" s="183" t="s">
        <v>638</v>
      </c>
      <c r="C166" s="184" t="s">
        <v>264</v>
      </c>
      <c r="D166" s="187" t="s">
        <v>639</v>
      </c>
      <c r="E166" s="185"/>
      <c r="F166" s="183"/>
      <c r="G166" s="183"/>
      <c r="H166" s="186"/>
    </row>
    <row r="167" spans="1:8" ht="25.5" x14ac:dyDescent="0.2">
      <c r="A167" s="182">
        <v>12</v>
      </c>
      <c r="B167" s="183" t="s">
        <v>640</v>
      </c>
      <c r="C167" s="184" t="s">
        <v>641</v>
      </c>
      <c r="D167" s="187" t="s">
        <v>642</v>
      </c>
      <c r="E167" s="185"/>
      <c r="F167" s="183"/>
      <c r="G167" s="183"/>
      <c r="H167" s="186"/>
    </row>
    <row r="168" spans="1:8" ht="25.5" x14ac:dyDescent="0.2">
      <c r="A168" s="182">
        <v>13</v>
      </c>
      <c r="B168" s="183" t="s">
        <v>643</v>
      </c>
      <c r="C168" s="184" t="s">
        <v>455</v>
      </c>
      <c r="D168" s="187" t="s">
        <v>456</v>
      </c>
      <c r="E168" s="185"/>
      <c r="F168" s="183"/>
      <c r="G168" s="183"/>
      <c r="H168" s="186"/>
    </row>
    <row r="169" spans="1:8" x14ac:dyDescent="0.2">
      <c r="A169" s="182">
        <v>14</v>
      </c>
      <c r="B169" s="183" t="s">
        <v>644</v>
      </c>
      <c r="C169" s="184" t="s">
        <v>455</v>
      </c>
      <c r="D169" s="187" t="s">
        <v>456</v>
      </c>
      <c r="E169" s="185"/>
      <c r="F169" s="183"/>
      <c r="G169" s="183"/>
      <c r="H169" s="186"/>
    </row>
    <row r="170" spans="1:8" ht="25.5" x14ac:dyDescent="0.2">
      <c r="A170" s="182">
        <v>15</v>
      </c>
      <c r="B170" s="183" t="s">
        <v>645</v>
      </c>
      <c r="C170" s="184" t="s">
        <v>455</v>
      </c>
      <c r="D170" s="187" t="s">
        <v>456</v>
      </c>
      <c r="E170" s="185"/>
      <c r="F170" s="183"/>
      <c r="G170" s="183"/>
      <c r="H170" s="186"/>
    </row>
    <row r="171" spans="1:8" ht="25.5" x14ac:dyDescent="0.2">
      <c r="A171" s="182">
        <v>16</v>
      </c>
      <c r="B171" s="183" t="s">
        <v>646</v>
      </c>
      <c r="C171" s="184" t="s">
        <v>455</v>
      </c>
      <c r="D171" s="187" t="s">
        <v>456</v>
      </c>
      <c r="E171" s="185"/>
      <c r="F171" s="183"/>
      <c r="G171" s="183"/>
      <c r="H171" s="186"/>
    </row>
    <row r="172" spans="1:8" x14ac:dyDescent="0.2">
      <c r="A172" s="182">
        <v>17</v>
      </c>
      <c r="B172" s="183" t="s">
        <v>647</v>
      </c>
      <c r="C172" s="184" t="s">
        <v>455</v>
      </c>
      <c r="D172" s="187" t="s">
        <v>473</v>
      </c>
      <c r="E172" s="185"/>
      <c r="F172" s="183"/>
      <c r="G172" s="183"/>
      <c r="H172" s="186"/>
    </row>
    <row r="173" spans="1:8" x14ac:dyDescent="0.2">
      <c r="A173" s="182">
        <v>18</v>
      </c>
      <c r="B173" s="183" t="s">
        <v>648</v>
      </c>
      <c r="C173" s="184" t="s">
        <v>409</v>
      </c>
      <c r="D173" s="187" t="s">
        <v>649</v>
      </c>
      <c r="E173" s="185"/>
      <c r="F173" s="183"/>
      <c r="G173" s="183"/>
      <c r="H173" s="186"/>
    </row>
    <row r="174" spans="1:8" x14ac:dyDescent="0.2">
      <c r="A174" s="208" t="s">
        <v>650</v>
      </c>
      <c r="B174" s="209"/>
      <c r="C174" s="209"/>
      <c r="D174" s="209"/>
      <c r="E174" s="209"/>
      <c r="F174" s="209"/>
      <c r="G174" s="209"/>
      <c r="H174" s="210"/>
    </row>
    <row r="175" spans="1:8" x14ac:dyDescent="0.2">
      <c r="A175" s="182">
        <v>1</v>
      </c>
      <c r="B175" s="183" t="s">
        <v>651</v>
      </c>
      <c r="C175" s="184" t="s">
        <v>455</v>
      </c>
      <c r="D175" s="187" t="s">
        <v>456</v>
      </c>
      <c r="E175" s="185"/>
      <c r="F175" s="183"/>
      <c r="G175" s="183"/>
      <c r="H175" s="186"/>
    </row>
    <row r="176" spans="1:8" x14ac:dyDescent="0.2">
      <c r="A176" s="182">
        <v>2</v>
      </c>
      <c r="B176" s="183" t="s">
        <v>652</v>
      </c>
      <c r="C176" s="184" t="s">
        <v>455</v>
      </c>
      <c r="D176" s="187" t="s">
        <v>473</v>
      </c>
      <c r="E176" s="185"/>
      <c r="F176" s="183"/>
      <c r="G176" s="183"/>
      <c r="H176" s="186"/>
    </row>
    <row r="177" spans="1:8" ht="25.5" x14ac:dyDescent="0.2">
      <c r="A177" s="182">
        <v>3</v>
      </c>
      <c r="B177" s="183" t="s">
        <v>653</v>
      </c>
      <c r="C177" s="184" t="s">
        <v>455</v>
      </c>
      <c r="D177" s="187" t="s">
        <v>456</v>
      </c>
      <c r="E177" s="185"/>
      <c r="F177" s="183"/>
      <c r="G177" s="183"/>
      <c r="H177" s="186"/>
    </row>
    <row r="178" spans="1:8" x14ac:dyDescent="0.2">
      <c r="A178" s="182">
        <v>4</v>
      </c>
      <c r="B178" s="183" t="s">
        <v>654</v>
      </c>
      <c r="C178" s="184" t="s">
        <v>455</v>
      </c>
      <c r="D178" s="187" t="s">
        <v>473</v>
      </c>
      <c r="E178" s="185"/>
      <c r="F178" s="183"/>
      <c r="G178" s="183"/>
      <c r="H178" s="186"/>
    </row>
    <row r="179" spans="1:8" ht="25.5" x14ac:dyDescent="0.2">
      <c r="A179" s="182">
        <v>5</v>
      </c>
      <c r="B179" s="183" t="s">
        <v>655</v>
      </c>
      <c r="C179" s="184" t="s">
        <v>264</v>
      </c>
      <c r="D179" s="187" t="s">
        <v>473</v>
      </c>
      <c r="E179" s="185"/>
      <c r="F179" s="183"/>
      <c r="G179" s="183"/>
      <c r="H179" s="186"/>
    </row>
    <row r="180" spans="1:8" x14ac:dyDescent="0.2">
      <c r="A180" s="182">
        <v>6</v>
      </c>
      <c r="B180" s="183" t="s">
        <v>656</v>
      </c>
      <c r="C180" s="184" t="s">
        <v>455</v>
      </c>
      <c r="D180" s="187" t="s">
        <v>456</v>
      </c>
      <c r="E180" s="185"/>
      <c r="F180" s="183"/>
      <c r="G180" s="183"/>
      <c r="H180" s="186"/>
    </row>
    <row r="181" spans="1:8" x14ac:dyDescent="0.2">
      <c r="A181" s="182">
        <v>7</v>
      </c>
      <c r="B181" s="183" t="s">
        <v>657</v>
      </c>
      <c r="C181" s="184" t="s">
        <v>455</v>
      </c>
      <c r="D181" s="187" t="s">
        <v>473</v>
      </c>
      <c r="E181" s="185"/>
      <c r="F181" s="183"/>
      <c r="G181" s="183"/>
      <c r="H181" s="186"/>
    </row>
    <row r="182" spans="1:8" ht="25.5" x14ac:dyDescent="0.2">
      <c r="A182" s="182">
        <v>8</v>
      </c>
      <c r="B182" s="183" t="s">
        <v>658</v>
      </c>
      <c r="C182" s="184" t="s">
        <v>455</v>
      </c>
      <c r="D182" s="187" t="s">
        <v>456</v>
      </c>
      <c r="E182" s="185"/>
      <c r="F182" s="183"/>
      <c r="G182" s="183"/>
      <c r="H182" s="186"/>
    </row>
    <row r="183" spans="1:8" x14ac:dyDescent="0.2">
      <c r="A183" s="182">
        <v>9</v>
      </c>
      <c r="B183" s="183" t="s">
        <v>659</v>
      </c>
      <c r="C183" s="184" t="s">
        <v>455</v>
      </c>
      <c r="D183" s="187" t="s">
        <v>473</v>
      </c>
      <c r="E183" s="185"/>
      <c r="F183" s="183"/>
      <c r="G183" s="183"/>
      <c r="H183" s="186"/>
    </row>
    <row r="184" spans="1:8" x14ac:dyDescent="0.2">
      <c r="A184" s="182">
        <v>10</v>
      </c>
      <c r="B184" s="183" t="s">
        <v>660</v>
      </c>
      <c r="C184" s="184" t="s">
        <v>455</v>
      </c>
      <c r="D184" s="187" t="s">
        <v>473</v>
      </c>
      <c r="E184" s="185"/>
      <c r="F184" s="183"/>
      <c r="G184" s="183"/>
      <c r="H184" s="186"/>
    </row>
    <row r="185" spans="1:8" ht="25.5" x14ac:dyDescent="0.2">
      <c r="A185" s="182">
        <v>11</v>
      </c>
      <c r="B185" s="183" t="s">
        <v>661</v>
      </c>
      <c r="C185" s="184" t="s">
        <v>455</v>
      </c>
      <c r="D185" s="187" t="s">
        <v>456</v>
      </c>
      <c r="E185" s="185"/>
      <c r="F185" s="183"/>
      <c r="G185" s="183"/>
      <c r="H185" s="186"/>
    </row>
    <row r="186" spans="1:8" x14ac:dyDescent="0.2">
      <c r="A186" s="182">
        <v>12</v>
      </c>
      <c r="B186" s="183" t="s">
        <v>662</v>
      </c>
      <c r="C186" s="184" t="s">
        <v>455</v>
      </c>
      <c r="D186" s="187" t="s">
        <v>456</v>
      </c>
      <c r="E186" s="185"/>
      <c r="F186" s="183"/>
      <c r="G186" s="183"/>
      <c r="H186" s="186"/>
    </row>
    <row r="187" spans="1:8" x14ac:dyDescent="0.2">
      <c r="A187" s="208" t="s">
        <v>663</v>
      </c>
      <c r="B187" s="209"/>
      <c r="C187" s="209"/>
      <c r="D187" s="209"/>
      <c r="E187" s="209"/>
      <c r="F187" s="209"/>
      <c r="G187" s="209"/>
      <c r="H187" s="210"/>
    </row>
    <row r="188" spans="1:8" x14ac:dyDescent="0.2">
      <c r="A188" s="189"/>
      <c r="B188" s="216" t="s">
        <v>664</v>
      </c>
      <c r="C188" s="216"/>
      <c r="D188" s="216"/>
      <c r="E188" s="216"/>
      <c r="F188" s="216"/>
      <c r="G188" s="216"/>
      <c r="H188" s="217"/>
    </row>
    <row r="189" spans="1:8" x14ac:dyDescent="0.2">
      <c r="A189" s="182">
        <v>1</v>
      </c>
      <c r="B189" s="183" t="s">
        <v>665</v>
      </c>
      <c r="C189" s="184" t="s">
        <v>441</v>
      </c>
      <c r="D189" s="187">
        <v>24</v>
      </c>
      <c r="E189" s="185"/>
      <c r="F189" s="183"/>
      <c r="G189" s="183"/>
      <c r="H189" s="186"/>
    </row>
    <row r="190" spans="1:8" ht="25.5" x14ac:dyDescent="0.2">
      <c r="A190" s="182">
        <v>2</v>
      </c>
      <c r="B190" s="183" t="s">
        <v>666</v>
      </c>
      <c r="C190" s="184" t="s">
        <v>441</v>
      </c>
      <c r="D190" s="187">
        <v>18</v>
      </c>
      <c r="E190" s="185"/>
      <c r="F190" s="183"/>
      <c r="G190" s="183"/>
      <c r="H190" s="186"/>
    </row>
    <row r="191" spans="1:8" x14ac:dyDescent="0.2">
      <c r="A191" s="182">
        <v>3</v>
      </c>
      <c r="B191" s="183" t="s">
        <v>667</v>
      </c>
      <c r="C191" s="184" t="s">
        <v>507</v>
      </c>
      <c r="D191" s="188">
        <f>D69</f>
        <v>3.3328511515610622</v>
      </c>
      <c r="E191" s="185"/>
      <c r="F191" s="183"/>
      <c r="G191" s="183"/>
      <c r="H191" s="186"/>
    </row>
    <row r="192" spans="1:8" x14ac:dyDescent="0.2">
      <c r="A192" s="182">
        <v>4</v>
      </c>
      <c r="B192" s="183" t="s">
        <v>668</v>
      </c>
      <c r="C192" s="184" t="s">
        <v>439</v>
      </c>
      <c r="D192" s="188">
        <f>D29</f>
        <v>0.96454825187841509</v>
      </c>
      <c r="E192" s="185"/>
      <c r="F192" s="183"/>
      <c r="G192" s="183"/>
      <c r="H192" s="186"/>
    </row>
    <row r="193" spans="1:8" ht="25.5" x14ac:dyDescent="0.2">
      <c r="A193" s="182">
        <v>5</v>
      </c>
      <c r="B193" s="183" t="s">
        <v>669</v>
      </c>
      <c r="C193" s="184" t="s">
        <v>670</v>
      </c>
      <c r="D193" s="188">
        <f>D192*D191*1.005*(D189-D190)</f>
        <v>19.384615384615383</v>
      </c>
      <c r="E193" s="185"/>
      <c r="F193" s="183"/>
      <c r="G193" s="183"/>
      <c r="H193" s="186"/>
    </row>
    <row r="194" spans="1:8" ht="25.5" x14ac:dyDescent="0.2">
      <c r="A194" s="182">
        <v>6</v>
      </c>
      <c r="B194" s="183" t="s">
        <v>671</v>
      </c>
      <c r="C194" s="184" t="s">
        <v>264</v>
      </c>
      <c r="D194" s="187" t="s">
        <v>672</v>
      </c>
      <c r="E194" s="185"/>
      <c r="F194" s="183"/>
      <c r="G194" s="183"/>
      <c r="H194" s="186"/>
    </row>
    <row r="195" spans="1:8" ht="25.5" x14ac:dyDescent="0.2">
      <c r="A195" s="182">
        <v>7</v>
      </c>
      <c r="B195" s="183" t="s">
        <v>673</v>
      </c>
      <c r="C195" s="184" t="s">
        <v>670</v>
      </c>
      <c r="D195" s="187" t="s">
        <v>473</v>
      </c>
      <c r="E195" s="185"/>
      <c r="F195" s="183"/>
      <c r="G195" s="183"/>
      <c r="H195" s="186"/>
    </row>
    <row r="196" spans="1:8" x14ac:dyDescent="0.2">
      <c r="A196" s="182">
        <v>8</v>
      </c>
      <c r="B196" s="183" t="s">
        <v>674</v>
      </c>
      <c r="C196" s="184" t="s">
        <v>409</v>
      </c>
      <c r="D196" s="187" t="s">
        <v>473</v>
      </c>
      <c r="E196" s="185"/>
      <c r="F196" s="183"/>
      <c r="G196" s="183"/>
      <c r="H196" s="186"/>
    </row>
    <row r="197" spans="1:8" x14ac:dyDescent="0.2">
      <c r="A197" s="182">
        <v>9</v>
      </c>
      <c r="B197" s="183" t="s">
        <v>675</v>
      </c>
      <c r="C197" s="184" t="s">
        <v>441</v>
      </c>
      <c r="D197" s="187" t="s">
        <v>473</v>
      </c>
      <c r="E197" s="185"/>
      <c r="F197" s="183"/>
      <c r="G197" s="183"/>
      <c r="H197" s="186"/>
    </row>
    <row r="198" spans="1:8" ht="25.5" x14ac:dyDescent="0.2">
      <c r="A198" s="182">
        <v>10</v>
      </c>
      <c r="B198" s="183" t="s">
        <v>676</v>
      </c>
      <c r="C198" s="184" t="s">
        <v>455</v>
      </c>
      <c r="D198" s="188" t="str">
        <f>IF(AND(D131="Yes",D193&gt;0.5),"Yes","No - sensible-only operation")</f>
        <v>No - sensible-only operation</v>
      </c>
      <c r="E198" s="185"/>
      <c r="F198" s="183"/>
      <c r="G198" s="183"/>
      <c r="H198" s="186"/>
    </row>
    <row r="199" spans="1:8" x14ac:dyDescent="0.2">
      <c r="A199" s="208" t="s">
        <v>677</v>
      </c>
      <c r="B199" s="209"/>
      <c r="C199" s="209"/>
      <c r="D199" s="209"/>
      <c r="E199" s="209"/>
      <c r="F199" s="209"/>
      <c r="G199" s="209"/>
      <c r="H199" s="210"/>
    </row>
    <row r="200" spans="1:8" x14ac:dyDescent="0.2">
      <c r="A200" s="189"/>
      <c r="B200" s="216" t="s">
        <v>678</v>
      </c>
      <c r="C200" s="216"/>
      <c r="D200" s="216"/>
      <c r="E200" s="216"/>
      <c r="F200" s="216"/>
      <c r="G200" s="216"/>
      <c r="H200" s="217"/>
    </row>
    <row r="201" spans="1:8" x14ac:dyDescent="0.2">
      <c r="A201" s="182">
        <v>1</v>
      </c>
      <c r="B201" s="183" t="s">
        <v>679</v>
      </c>
      <c r="C201" s="184" t="s">
        <v>488</v>
      </c>
      <c r="D201" s="187">
        <v>30</v>
      </c>
      <c r="E201" s="185"/>
      <c r="F201" s="183"/>
      <c r="G201" s="183"/>
      <c r="H201" s="186"/>
    </row>
    <row r="202" spans="1:8" ht="25.5" x14ac:dyDescent="0.2">
      <c r="A202" s="182">
        <v>2</v>
      </c>
      <c r="B202" s="183" t="s">
        <v>680</v>
      </c>
      <c r="C202" s="184" t="s">
        <v>681</v>
      </c>
      <c r="D202" s="187">
        <v>1.31</v>
      </c>
      <c r="E202" s="185"/>
      <c r="F202" s="183"/>
      <c r="G202" s="183"/>
      <c r="H202" s="186"/>
    </row>
    <row r="203" spans="1:8" x14ac:dyDescent="0.2">
      <c r="A203" s="182">
        <v>3</v>
      </c>
      <c r="B203" s="183" t="s">
        <v>682</v>
      </c>
      <c r="C203" s="184" t="s">
        <v>681</v>
      </c>
      <c r="D203" s="187">
        <v>5.7</v>
      </c>
      <c r="E203" s="185"/>
      <c r="F203" s="183"/>
      <c r="G203" s="183"/>
      <c r="H203" s="186"/>
    </row>
    <row r="204" spans="1:8" ht="25.5" x14ac:dyDescent="0.2">
      <c r="A204" s="182">
        <v>4</v>
      </c>
      <c r="B204" s="183" t="s">
        <v>683</v>
      </c>
      <c r="C204" s="184" t="s">
        <v>507</v>
      </c>
      <c r="D204" s="187">
        <v>0.05</v>
      </c>
      <c r="E204" s="185"/>
      <c r="F204" s="183"/>
      <c r="G204" s="183"/>
      <c r="H204" s="186"/>
    </row>
    <row r="205" spans="1:8" x14ac:dyDescent="0.2">
      <c r="A205" s="182">
        <v>5</v>
      </c>
      <c r="B205" s="183" t="s">
        <v>684</v>
      </c>
      <c r="C205" s="184" t="s">
        <v>439</v>
      </c>
      <c r="D205" s="188">
        <f>D29</f>
        <v>0.96454825187841509</v>
      </c>
      <c r="E205" s="185"/>
      <c r="F205" s="183"/>
      <c r="G205" s="183"/>
      <c r="H205" s="186"/>
    </row>
    <row r="206" spans="1:8" x14ac:dyDescent="0.2">
      <c r="A206" s="182">
        <v>6</v>
      </c>
      <c r="B206" s="183" t="s">
        <v>685</v>
      </c>
      <c r="C206" s="184" t="s">
        <v>681</v>
      </c>
      <c r="D206" s="188">
        <f>D203-D202</f>
        <v>4.3900000000000006</v>
      </c>
      <c r="E206" s="185"/>
      <c r="F206" s="183"/>
      <c r="G206" s="183"/>
      <c r="H206" s="186"/>
    </row>
    <row r="207" spans="1:8" ht="25.5" x14ac:dyDescent="0.2">
      <c r="A207" s="182">
        <v>7</v>
      </c>
      <c r="B207" s="183" t="s">
        <v>686</v>
      </c>
      <c r="C207" s="184" t="s">
        <v>687</v>
      </c>
      <c r="D207" s="188">
        <f>D205*D204*(D206/1000)*3600</f>
        <v>0.76218602863432383</v>
      </c>
      <c r="E207" s="185"/>
      <c r="F207" s="183"/>
      <c r="G207" s="183"/>
      <c r="H207" s="186"/>
    </row>
    <row r="208" spans="1:8" ht="25.5" x14ac:dyDescent="0.2">
      <c r="A208" s="182">
        <v>8</v>
      </c>
      <c r="B208" s="183" t="s">
        <v>688</v>
      </c>
      <c r="C208" s="184" t="s">
        <v>670</v>
      </c>
      <c r="D208" s="188">
        <f>D207*0.75</f>
        <v>0.57163952147574282</v>
      </c>
      <c r="E208" s="185"/>
      <c r="F208" s="183"/>
      <c r="G208" s="183"/>
      <c r="H208" s="186"/>
    </row>
    <row r="209" spans="1:8" x14ac:dyDescent="0.2">
      <c r="A209" s="182">
        <v>9</v>
      </c>
      <c r="B209" s="183" t="s">
        <v>689</v>
      </c>
      <c r="C209" s="184" t="s">
        <v>264</v>
      </c>
      <c r="D209" s="187" t="s">
        <v>690</v>
      </c>
      <c r="E209" s="185"/>
      <c r="F209" s="183"/>
      <c r="G209" s="183"/>
      <c r="H209" s="186"/>
    </row>
    <row r="210" spans="1:8" ht="25.5" x14ac:dyDescent="0.2">
      <c r="A210" s="182">
        <v>10</v>
      </c>
      <c r="B210" s="183" t="s">
        <v>691</v>
      </c>
      <c r="C210" s="184" t="s">
        <v>687</v>
      </c>
      <c r="D210" s="187" t="s">
        <v>473</v>
      </c>
      <c r="E210" s="185"/>
      <c r="F210" s="183"/>
      <c r="G210" s="183"/>
      <c r="H210" s="186"/>
    </row>
    <row r="211" spans="1:8" ht="25.5" x14ac:dyDescent="0.2">
      <c r="A211" s="182">
        <v>11</v>
      </c>
      <c r="B211" s="183" t="s">
        <v>692</v>
      </c>
      <c r="C211" s="184" t="s">
        <v>264</v>
      </c>
      <c r="D211" s="187" t="s">
        <v>693</v>
      </c>
      <c r="E211" s="185"/>
      <c r="F211" s="183"/>
      <c r="G211" s="183"/>
      <c r="H211" s="186"/>
    </row>
    <row r="212" spans="1:8" x14ac:dyDescent="0.2">
      <c r="A212" s="182">
        <v>12</v>
      </c>
      <c r="B212" s="183" t="s">
        <v>694</v>
      </c>
      <c r="C212" s="184" t="s">
        <v>540</v>
      </c>
      <c r="D212" s="187" t="s">
        <v>473</v>
      </c>
      <c r="E212" s="185"/>
      <c r="F212" s="183"/>
      <c r="G212" s="183"/>
      <c r="H212" s="186"/>
    </row>
    <row r="213" spans="1:8" x14ac:dyDescent="0.2">
      <c r="A213" s="182">
        <v>13</v>
      </c>
      <c r="B213" s="183" t="s">
        <v>695</v>
      </c>
      <c r="C213" s="184" t="s">
        <v>540</v>
      </c>
      <c r="D213" s="187" t="s">
        <v>473</v>
      </c>
      <c r="E213" s="185"/>
      <c r="F213" s="183"/>
      <c r="G213" s="183"/>
      <c r="H213" s="186"/>
    </row>
    <row r="214" spans="1:8" ht="25.5" x14ac:dyDescent="0.2">
      <c r="A214" s="182">
        <v>14</v>
      </c>
      <c r="B214" s="183" t="s">
        <v>696</v>
      </c>
      <c r="C214" s="184" t="s">
        <v>455</v>
      </c>
      <c r="D214" s="187" t="s">
        <v>473</v>
      </c>
      <c r="E214" s="185"/>
      <c r="F214" s="183"/>
      <c r="G214" s="183"/>
      <c r="H214" s="186"/>
    </row>
    <row r="215" spans="1:8" x14ac:dyDescent="0.2">
      <c r="A215" s="182">
        <v>15</v>
      </c>
      <c r="B215" s="183" t="s">
        <v>697</v>
      </c>
      <c r="C215" s="184" t="s">
        <v>455</v>
      </c>
      <c r="D215" s="188" t="str">
        <f>IF(D207&gt;0.2,"Yes","No - load &lt;0.2 kg/hr")</f>
        <v>Yes</v>
      </c>
      <c r="E215" s="185"/>
      <c r="F215" s="183"/>
      <c r="G215" s="183"/>
      <c r="H215" s="186"/>
    </row>
    <row r="216" spans="1:8" x14ac:dyDescent="0.2">
      <c r="A216" s="208" t="s">
        <v>698</v>
      </c>
      <c r="B216" s="209"/>
      <c r="C216" s="209"/>
      <c r="D216" s="209"/>
      <c r="E216" s="209"/>
      <c r="F216" s="209"/>
      <c r="G216" s="209"/>
      <c r="H216" s="210"/>
    </row>
    <row r="217" spans="1:8" x14ac:dyDescent="0.2">
      <c r="A217" s="182">
        <v>1</v>
      </c>
      <c r="B217" s="183" t="s">
        <v>699</v>
      </c>
      <c r="C217" s="184" t="s">
        <v>540</v>
      </c>
      <c r="D217" s="187">
        <v>2000</v>
      </c>
      <c r="E217" s="185"/>
      <c r="F217" s="183"/>
      <c r="G217" s="183"/>
      <c r="H217" s="186"/>
    </row>
    <row r="218" spans="1:8" x14ac:dyDescent="0.2">
      <c r="A218" s="182">
        <v>2</v>
      </c>
      <c r="B218" s="183" t="s">
        <v>700</v>
      </c>
      <c r="C218" s="184" t="s">
        <v>540</v>
      </c>
      <c r="D218" s="187">
        <v>600</v>
      </c>
      <c r="E218" s="185"/>
      <c r="F218" s="183"/>
      <c r="G218" s="183"/>
      <c r="H218" s="186"/>
    </row>
    <row r="219" spans="1:8" x14ac:dyDescent="0.2">
      <c r="A219" s="182">
        <v>3</v>
      </c>
      <c r="B219" s="183" t="s">
        <v>701</v>
      </c>
      <c r="C219" s="184" t="s">
        <v>540</v>
      </c>
      <c r="D219" s="187">
        <v>1146</v>
      </c>
      <c r="E219" s="185"/>
      <c r="F219" s="183"/>
      <c r="G219" s="183"/>
      <c r="H219" s="186"/>
    </row>
    <row r="220" spans="1:8" x14ac:dyDescent="0.2">
      <c r="A220" s="182">
        <v>4</v>
      </c>
      <c r="B220" s="183" t="s">
        <v>702</v>
      </c>
      <c r="C220" s="184" t="s">
        <v>178</v>
      </c>
      <c r="D220" s="187" t="s">
        <v>473</v>
      </c>
      <c r="E220" s="185"/>
      <c r="F220" s="183"/>
      <c r="G220" s="183"/>
      <c r="H220" s="186"/>
    </row>
    <row r="221" spans="1:8" x14ac:dyDescent="0.2">
      <c r="A221" s="182">
        <v>5</v>
      </c>
      <c r="B221" s="183" t="s">
        <v>703</v>
      </c>
      <c r="C221" s="184" t="s">
        <v>264</v>
      </c>
      <c r="D221" s="187" t="s">
        <v>704</v>
      </c>
      <c r="E221" s="185"/>
      <c r="F221" s="183"/>
      <c r="G221" s="183"/>
      <c r="H221" s="186"/>
    </row>
    <row r="222" spans="1:8" x14ac:dyDescent="0.2">
      <c r="A222" s="182">
        <v>6</v>
      </c>
      <c r="B222" s="183" t="s">
        <v>705</v>
      </c>
      <c r="C222" s="184" t="s">
        <v>540</v>
      </c>
      <c r="D222" s="187" t="s">
        <v>473</v>
      </c>
      <c r="E222" s="185"/>
      <c r="F222" s="183"/>
      <c r="G222" s="183"/>
      <c r="H222" s="186"/>
    </row>
    <row r="223" spans="1:8" x14ac:dyDescent="0.2">
      <c r="A223" s="182">
        <v>7</v>
      </c>
      <c r="B223" s="183" t="s">
        <v>706</v>
      </c>
      <c r="C223" s="184" t="s">
        <v>540</v>
      </c>
      <c r="D223" s="187" t="s">
        <v>473</v>
      </c>
      <c r="E223" s="185"/>
      <c r="F223" s="183"/>
      <c r="G223" s="183"/>
      <c r="H223" s="186"/>
    </row>
    <row r="224" spans="1:8" ht="25.5" x14ac:dyDescent="0.2">
      <c r="A224" s="182">
        <v>8</v>
      </c>
      <c r="B224" s="183" t="s">
        <v>707</v>
      </c>
      <c r="C224" s="184" t="s">
        <v>264</v>
      </c>
      <c r="D224" s="187" t="s">
        <v>708</v>
      </c>
      <c r="E224" s="185"/>
      <c r="F224" s="183"/>
      <c r="G224" s="183"/>
      <c r="H224" s="186"/>
    </row>
    <row r="225" spans="1:8" x14ac:dyDescent="0.2">
      <c r="A225" s="182">
        <v>9</v>
      </c>
      <c r="B225" s="183" t="s">
        <v>709</v>
      </c>
      <c r="C225" s="184" t="s">
        <v>264</v>
      </c>
      <c r="D225" s="187" t="s">
        <v>592</v>
      </c>
      <c r="E225" s="185"/>
      <c r="F225" s="183"/>
      <c r="G225" s="183"/>
      <c r="H225" s="186"/>
    </row>
    <row r="226" spans="1:8" x14ac:dyDescent="0.2">
      <c r="A226" s="182">
        <v>10</v>
      </c>
      <c r="B226" s="183" t="s">
        <v>710</v>
      </c>
      <c r="C226" s="184" t="s">
        <v>455</v>
      </c>
      <c r="D226" s="187" t="s">
        <v>456</v>
      </c>
      <c r="E226" s="185"/>
      <c r="F226" s="183"/>
      <c r="G226" s="183"/>
      <c r="H226" s="186"/>
    </row>
    <row r="227" spans="1:8" x14ac:dyDescent="0.2">
      <c r="A227" s="182">
        <v>11</v>
      </c>
      <c r="B227" s="183" t="s">
        <v>711</v>
      </c>
      <c r="C227" s="184" t="s">
        <v>455</v>
      </c>
      <c r="D227" s="187" t="s">
        <v>456</v>
      </c>
      <c r="E227" s="185"/>
      <c r="F227" s="183"/>
      <c r="G227" s="183"/>
      <c r="H227" s="186"/>
    </row>
    <row r="228" spans="1:8" x14ac:dyDescent="0.2">
      <c r="A228" s="182">
        <v>12</v>
      </c>
      <c r="B228" s="183" t="s">
        <v>712</v>
      </c>
      <c r="C228" s="184" t="s">
        <v>455</v>
      </c>
      <c r="D228" s="187" t="s">
        <v>456</v>
      </c>
      <c r="E228" s="185"/>
      <c r="F228" s="183"/>
      <c r="G228" s="183"/>
      <c r="H228" s="186"/>
    </row>
    <row r="229" spans="1:8" ht="25.5" x14ac:dyDescent="0.2">
      <c r="A229" s="182">
        <v>13</v>
      </c>
      <c r="B229" s="183" t="s">
        <v>713</v>
      </c>
      <c r="C229" s="184" t="s">
        <v>264</v>
      </c>
      <c r="D229" s="187" t="s">
        <v>714</v>
      </c>
      <c r="E229" s="185"/>
      <c r="F229" s="183"/>
      <c r="G229" s="183"/>
      <c r="H229" s="186"/>
    </row>
    <row r="230" spans="1:8" x14ac:dyDescent="0.2">
      <c r="A230" s="182">
        <v>14</v>
      </c>
      <c r="B230" s="183" t="s">
        <v>715</v>
      </c>
      <c r="C230" s="184" t="s">
        <v>455</v>
      </c>
      <c r="D230" s="187" t="s">
        <v>456</v>
      </c>
      <c r="E230" s="185"/>
      <c r="F230" s="183"/>
      <c r="G230" s="183"/>
      <c r="H230" s="186"/>
    </row>
    <row r="231" spans="1:8" x14ac:dyDescent="0.2">
      <c r="A231" s="208" t="s">
        <v>716</v>
      </c>
      <c r="B231" s="209"/>
      <c r="C231" s="209"/>
      <c r="D231" s="209"/>
      <c r="E231" s="209"/>
      <c r="F231" s="209"/>
      <c r="G231" s="209"/>
      <c r="H231" s="210"/>
    </row>
    <row r="232" spans="1:8" x14ac:dyDescent="0.2">
      <c r="A232" s="182">
        <v>1</v>
      </c>
      <c r="B232" s="183" t="s">
        <v>699</v>
      </c>
      <c r="C232" s="184" t="s">
        <v>540</v>
      </c>
      <c r="D232" s="187">
        <v>1245</v>
      </c>
      <c r="E232" s="185"/>
      <c r="F232" s="183"/>
      <c r="G232" s="183"/>
      <c r="H232" s="186"/>
    </row>
    <row r="233" spans="1:8" x14ac:dyDescent="0.2">
      <c r="A233" s="182">
        <v>2</v>
      </c>
      <c r="B233" s="183" t="s">
        <v>700</v>
      </c>
      <c r="C233" s="184" t="s">
        <v>540</v>
      </c>
      <c r="D233" s="187">
        <v>1275</v>
      </c>
      <c r="E233" s="185"/>
      <c r="F233" s="183"/>
      <c r="G233" s="183"/>
      <c r="H233" s="186"/>
    </row>
    <row r="234" spans="1:8" x14ac:dyDescent="0.2">
      <c r="A234" s="182">
        <v>3</v>
      </c>
      <c r="B234" s="183" t="s">
        <v>701</v>
      </c>
      <c r="C234" s="184" t="s">
        <v>540</v>
      </c>
      <c r="D234" s="187">
        <v>2365</v>
      </c>
      <c r="E234" s="185"/>
      <c r="F234" s="183"/>
      <c r="G234" s="183"/>
      <c r="H234" s="186"/>
    </row>
    <row r="235" spans="1:8" x14ac:dyDescent="0.2">
      <c r="A235" s="182">
        <v>4</v>
      </c>
      <c r="B235" s="183" t="s">
        <v>702</v>
      </c>
      <c r="C235" s="184" t="s">
        <v>178</v>
      </c>
      <c r="D235" s="187" t="s">
        <v>473</v>
      </c>
      <c r="E235" s="185"/>
      <c r="F235" s="183"/>
      <c r="G235" s="183"/>
      <c r="H235" s="186"/>
    </row>
    <row r="236" spans="1:8" x14ac:dyDescent="0.2">
      <c r="A236" s="182">
        <v>5</v>
      </c>
      <c r="B236" s="183" t="s">
        <v>703</v>
      </c>
      <c r="C236" s="184" t="s">
        <v>264</v>
      </c>
      <c r="D236" s="187" t="s">
        <v>473</v>
      </c>
      <c r="E236" s="185"/>
      <c r="F236" s="183"/>
      <c r="G236" s="183"/>
      <c r="H236" s="186"/>
    </row>
    <row r="237" spans="1:8" x14ac:dyDescent="0.2">
      <c r="A237" s="182">
        <v>6</v>
      </c>
      <c r="B237" s="183" t="s">
        <v>717</v>
      </c>
      <c r="C237" s="184" t="s">
        <v>540</v>
      </c>
      <c r="D237" s="187" t="s">
        <v>473</v>
      </c>
      <c r="E237" s="185"/>
      <c r="F237" s="183"/>
      <c r="G237" s="183"/>
      <c r="H237" s="186"/>
    </row>
    <row r="238" spans="1:8" ht="25.5" x14ac:dyDescent="0.2">
      <c r="A238" s="182">
        <v>7</v>
      </c>
      <c r="B238" s="183" t="s">
        <v>707</v>
      </c>
      <c r="C238" s="184" t="s">
        <v>264</v>
      </c>
      <c r="D238" s="187" t="s">
        <v>708</v>
      </c>
      <c r="E238" s="185"/>
      <c r="F238" s="183"/>
      <c r="G238" s="183"/>
      <c r="H238" s="186"/>
    </row>
    <row r="239" spans="1:8" x14ac:dyDescent="0.2">
      <c r="A239" s="182">
        <v>8</v>
      </c>
      <c r="B239" s="183" t="s">
        <v>709</v>
      </c>
      <c r="C239" s="184" t="s">
        <v>264</v>
      </c>
      <c r="D239" s="187" t="s">
        <v>718</v>
      </c>
      <c r="E239" s="185"/>
      <c r="F239" s="183"/>
      <c r="G239" s="183"/>
      <c r="H239" s="186"/>
    </row>
    <row r="240" spans="1:8" x14ac:dyDescent="0.2">
      <c r="A240" s="182">
        <v>9</v>
      </c>
      <c r="B240" s="183" t="s">
        <v>719</v>
      </c>
      <c r="C240" s="184" t="s">
        <v>455</v>
      </c>
      <c r="D240" s="187" t="s">
        <v>456</v>
      </c>
      <c r="E240" s="185"/>
      <c r="F240" s="183"/>
      <c r="G240" s="183"/>
      <c r="H240" s="186"/>
    </row>
    <row r="241" spans="1:8" ht="25.5" x14ac:dyDescent="0.2">
      <c r="A241" s="182">
        <v>10</v>
      </c>
      <c r="B241" s="183" t="s">
        <v>713</v>
      </c>
      <c r="C241" s="184" t="s">
        <v>264</v>
      </c>
      <c r="D241" s="187" t="s">
        <v>714</v>
      </c>
      <c r="E241" s="185"/>
      <c r="F241" s="183"/>
      <c r="G241" s="183"/>
      <c r="H241" s="186"/>
    </row>
    <row r="242" spans="1:8" x14ac:dyDescent="0.2">
      <c r="A242" s="182">
        <v>11</v>
      </c>
      <c r="B242" s="183" t="s">
        <v>715</v>
      </c>
      <c r="C242" s="184" t="s">
        <v>455</v>
      </c>
      <c r="D242" s="187" t="s">
        <v>456</v>
      </c>
      <c r="E242" s="185"/>
      <c r="F242" s="183"/>
      <c r="G242" s="183"/>
      <c r="H242" s="186"/>
    </row>
    <row r="243" spans="1:8" x14ac:dyDescent="0.2">
      <c r="A243" s="182">
        <v>12</v>
      </c>
      <c r="B243" s="183" t="s">
        <v>720</v>
      </c>
      <c r="C243" s="184" t="s">
        <v>455</v>
      </c>
      <c r="D243" s="187" t="s">
        <v>456</v>
      </c>
      <c r="E243" s="185"/>
      <c r="F243" s="183"/>
      <c r="G243" s="183"/>
      <c r="H243" s="186"/>
    </row>
    <row r="244" spans="1:8" x14ac:dyDescent="0.2">
      <c r="A244" s="182">
        <v>13</v>
      </c>
      <c r="B244" s="183" t="s">
        <v>721</v>
      </c>
      <c r="C244" s="184" t="s">
        <v>18</v>
      </c>
      <c r="D244" s="187" t="s">
        <v>473</v>
      </c>
      <c r="E244" s="185"/>
      <c r="F244" s="183"/>
      <c r="G244" s="183"/>
      <c r="H244" s="186"/>
    </row>
    <row r="245" spans="1:8" x14ac:dyDescent="0.2">
      <c r="A245" s="182">
        <v>14</v>
      </c>
      <c r="B245" s="183" t="s">
        <v>722</v>
      </c>
      <c r="C245" s="184" t="s">
        <v>18</v>
      </c>
      <c r="D245" s="187" t="s">
        <v>473</v>
      </c>
      <c r="E245" s="185"/>
      <c r="F245" s="183"/>
      <c r="G245" s="183"/>
      <c r="H245" s="186"/>
    </row>
    <row r="246" spans="1:8" x14ac:dyDescent="0.2">
      <c r="A246" s="208" t="s">
        <v>723</v>
      </c>
      <c r="B246" s="209"/>
      <c r="C246" s="209"/>
      <c r="D246" s="209"/>
      <c r="E246" s="209"/>
      <c r="F246" s="209"/>
      <c r="G246" s="209"/>
      <c r="H246" s="210"/>
    </row>
    <row r="247" spans="1:8" x14ac:dyDescent="0.2">
      <c r="A247" s="182">
        <v>1</v>
      </c>
      <c r="B247" s="183" t="s">
        <v>724</v>
      </c>
      <c r="C247" s="184" t="s">
        <v>725</v>
      </c>
      <c r="D247" s="187" t="s">
        <v>473</v>
      </c>
      <c r="E247" s="185"/>
      <c r="F247" s="183"/>
      <c r="G247" s="183"/>
      <c r="H247" s="186"/>
    </row>
    <row r="248" spans="1:8" x14ac:dyDescent="0.2">
      <c r="A248" s="182">
        <v>2</v>
      </c>
      <c r="B248" s="183" t="s">
        <v>726</v>
      </c>
      <c r="C248" s="184" t="s">
        <v>725</v>
      </c>
      <c r="D248" s="187" t="s">
        <v>473</v>
      </c>
      <c r="E248" s="185"/>
      <c r="F248" s="183"/>
      <c r="G248" s="183"/>
      <c r="H248" s="186"/>
    </row>
    <row r="249" spans="1:8" x14ac:dyDescent="0.2">
      <c r="A249" s="182">
        <v>3</v>
      </c>
      <c r="B249" s="183" t="s">
        <v>727</v>
      </c>
      <c r="C249" s="184" t="s">
        <v>725</v>
      </c>
      <c r="D249" s="187" t="s">
        <v>473</v>
      </c>
      <c r="E249" s="185"/>
      <c r="F249" s="183"/>
      <c r="G249" s="183"/>
      <c r="H249" s="186"/>
    </row>
    <row r="250" spans="1:8" x14ac:dyDescent="0.2">
      <c r="A250" s="182">
        <v>4</v>
      </c>
      <c r="B250" s="183" t="s">
        <v>728</v>
      </c>
      <c r="C250" s="184" t="s">
        <v>725</v>
      </c>
      <c r="D250" s="187" t="s">
        <v>473</v>
      </c>
      <c r="E250" s="185"/>
      <c r="F250" s="183"/>
      <c r="G250" s="183"/>
      <c r="H250" s="186"/>
    </row>
    <row r="251" spans="1:8" x14ac:dyDescent="0.2">
      <c r="A251" s="182">
        <v>5</v>
      </c>
      <c r="B251" s="183" t="s">
        <v>729</v>
      </c>
      <c r="C251" s="184" t="s">
        <v>264</v>
      </c>
      <c r="D251" s="187" t="s">
        <v>730</v>
      </c>
      <c r="E251" s="185"/>
      <c r="F251" s="183"/>
      <c r="G251" s="183"/>
      <c r="H251" s="186"/>
    </row>
    <row r="252" spans="1:8" ht="25.5" x14ac:dyDescent="0.2">
      <c r="A252" s="182">
        <v>6</v>
      </c>
      <c r="B252" s="183" t="s">
        <v>731</v>
      </c>
      <c r="C252" s="184" t="s">
        <v>455</v>
      </c>
      <c r="D252" s="187" t="s">
        <v>473</v>
      </c>
      <c r="E252" s="185"/>
      <c r="F252" s="183"/>
      <c r="G252" s="183"/>
      <c r="H252" s="186"/>
    </row>
    <row r="253" spans="1:8" ht="25.5" x14ac:dyDescent="0.2">
      <c r="A253" s="182">
        <v>7</v>
      </c>
      <c r="B253" s="183" t="s">
        <v>732</v>
      </c>
      <c r="C253" s="184" t="s">
        <v>733</v>
      </c>
      <c r="D253" s="187" t="s">
        <v>473</v>
      </c>
      <c r="E253" s="185"/>
      <c r="F253" s="183"/>
      <c r="G253" s="183"/>
      <c r="H253" s="186"/>
    </row>
    <row r="254" spans="1:8" ht="38.25" x14ac:dyDescent="0.2">
      <c r="A254" s="182">
        <v>8</v>
      </c>
      <c r="B254" s="183" t="s">
        <v>734</v>
      </c>
      <c r="C254" s="184" t="s">
        <v>264</v>
      </c>
      <c r="D254" s="187" t="s">
        <v>735</v>
      </c>
      <c r="E254" s="185"/>
      <c r="F254" s="183"/>
      <c r="G254" s="183"/>
      <c r="H254" s="186"/>
    </row>
    <row r="255" spans="1:8" ht="38.25" x14ac:dyDescent="0.2">
      <c r="A255" s="182">
        <v>9</v>
      </c>
      <c r="B255" s="183" t="s">
        <v>736</v>
      </c>
      <c r="C255" s="184" t="s">
        <v>264</v>
      </c>
      <c r="D255" s="187" t="s">
        <v>735</v>
      </c>
      <c r="E255" s="185"/>
      <c r="F255" s="183"/>
      <c r="G255" s="183"/>
      <c r="H255" s="186"/>
    </row>
    <row r="256" spans="1:8" x14ac:dyDescent="0.2">
      <c r="A256" s="182">
        <v>10</v>
      </c>
      <c r="B256" s="183" t="s">
        <v>737</v>
      </c>
      <c r="C256" s="184" t="s">
        <v>455</v>
      </c>
      <c r="D256" s="187" t="s">
        <v>473</v>
      </c>
      <c r="E256" s="185"/>
      <c r="F256" s="183"/>
      <c r="G256" s="183"/>
      <c r="H256" s="186"/>
    </row>
    <row r="257" spans="1:8" x14ac:dyDescent="0.2">
      <c r="A257" s="182">
        <v>11</v>
      </c>
      <c r="B257" s="183" t="s">
        <v>738</v>
      </c>
      <c r="C257" s="184" t="s">
        <v>739</v>
      </c>
      <c r="D257" s="187" t="s">
        <v>473</v>
      </c>
      <c r="E257" s="185"/>
      <c r="F257" s="183"/>
      <c r="G257" s="183"/>
      <c r="H257" s="186"/>
    </row>
    <row r="258" spans="1:8" x14ac:dyDescent="0.2">
      <c r="A258" s="208" t="s">
        <v>740</v>
      </c>
      <c r="B258" s="209"/>
      <c r="C258" s="209"/>
      <c r="D258" s="209"/>
      <c r="E258" s="209"/>
      <c r="F258" s="209"/>
      <c r="G258" s="209"/>
      <c r="H258" s="210"/>
    </row>
    <row r="259" spans="1:8" x14ac:dyDescent="0.2">
      <c r="A259" s="182">
        <v>1</v>
      </c>
      <c r="B259" s="183" t="s">
        <v>741</v>
      </c>
      <c r="C259" s="184" t="s">
        <v>455</v>
      </c>
      <c r="D259" s="187" t="s">
        <v>456</v>
      </c>
      <c r="E259" s="185"/>
      <c r="F259" s="183"/>
      <c r="G259" s="183"/>
      <c r="H259" s="186"/>
    </row>
    <row r="260" spans="1:8" ht="25.5" x14ac:dyDescent="0.2">
      <c r="A260" s="182">
        <v>2</v>
      </c>
      <c r="B260" s="183" t="s">
        <v>742</v>
      </c>
      <c r="C260" s="184" t="s">
        <v>455</v>
      </c>
      <c r="D260" s="188" t="str">
        <f>D198</f>
        <v>No - sensible-only operation</v>
      </c>
      <c r="E260" s="185"/>
      <c r="F260" s="183"/>
      <c r="G260" s="183"/>
      <c r="H260" s="186"/>
    </row>
    <row r="261" spans="1:8" x14ac:dyDescent="0.2">
      <c r="A261" s="182">
        <v>3</v>
      </c>
      <c r="B261" s="183" t="s">
        <v>743</v>
      </c>
      <c r="C261" s="184" t="s">
        <v>455</v>
      </c>
      <c r="D261" s="188" t="str">
        <f>D215</f>
        <v>Yes</v>
      </c>
      <c r="E261" s="185"/>
      <c r="F261" s="183"/>
      <c r="G261" s="183"/>
      <c r="H261" s="186"/>
    </row>
    <row r="262" spans="1:8" ht="25.5" x14ac:dyDescent="0.2">
      <c r="A262" s="182">
        <v>4</v>
      </c>
      <c r="B262" s="183" t="s">
        <v>744</v>
      </c>
      <c r="C262" s="184" t="s">
        <v>455</v>
      </c>
      <c r="D262" s="187" t="s">
        <v>113</v>
      </c>
      <c r="E262" s="185"/>
      <c r="F262" s="183"/>
      <c r="G262" s="183"/>
      <c r="H262" s="186"/>
    </row>
    <row r="263" spans="1:8" x14ac:dyDescent="0.2">
      <c r="A263" s="182">
        <v>5</v>
      </c>
      <c r="B263" s="183" t="s">
        <v>745</v>
      </c>
      <c r="C263" s="184" t="s">
        <v>455</v>
      </c>
      <c r="D263" s="187" t="s">
        <v>113</v>
      </c>
      <c r="E263" s="185"/>
      <c r="F263" s="183"/>
      <c r="G263" s="183"/>
      <c r="H263" s="186"/>
    </row>
    <row r="264" spans="1:8" x14ac:dyDescent="0.2">
      <c r="A264" s="182">
        <v>6</v>
      </c>
      <c r="B264" s="183" t="s">
        <v>746</v>
      </c>
      <c r="C264" s="184" t="s">
        <v>455</v>
      </c>
      <c r="D264" s="187" t="s">
        <v>456</v>
      </c>
      <c r="E264" s="185"/>
      <c r="F264" s="183"/>
      <c r="G264" s="183"/>
      <c r="H264" s="186"/>
    </row>
    <row r="265" spans="1:8" ht="25.5" x14ac:dyDescent="0.2">
      <c r="A265" s="182">
        <v>7</v>
      </c>
      <c r="B265" s="183" t="s">
        <v>747</v>
      </c>
      <c r="C265" s="184" t="s">
        <v>455</v>
      </c>
      <c r="D265" s="187" t="s">
        <v>473</v>
      </c>
      <c r="E265" s="185"/>
      <c r="F265" s="183"/>
      <c r="G265" s="183"/>
      <c r="H265" s="186"/>
    </row>
    <row r="266" spans="1:8" ht="25.5" x14ac:dyDescent="0.2">
      <c r="A266" s="182">
        <v>8</v>
      </c>
      <c r="B266" s="183" t="s">
        <v>748</v>
      </c>
      <c r="C266" s="184" t="s">
        <v>455</v>
      </c>
      <c r="D266" s="187" t="s">
        <v>473</v>
      </c>
      <c r="E266" s="185"/>
      <c r="F266" s="183"/>
      <c r="G266" s="183"/>
      <c r="H266" s="186"/>
    </row>
    <row r="267" spans="1:8" x14ac:dyDescent="0.2">
      <c r="A267" s="182">
        <v>9</v>
      </c>
      <c r="B267" s="183" t="s">
        <v>749</v>
      </c>
      <c r="C267" s="184" t="s">
        <v>455</v>
      </c>
      <c r="D267" s="187" t="s">
        <v>473</v>
      </c>
      <c r="E267" s="185"/>
      <c r="F267" s="183"/>
      <c r="G267" s="183"/>
      <c r="H267" s="186"/>
    </row>
    <row r="268" spans="1:8" x14ac:dyDescent="0.2">
      <c r="A268" s="208" t="s">
        <v>750</v>
      </c>
      <c r="B268" s="209"/>
      <c r="C268" s="209"/>
      <c r="D268" s="209"/>
      <c r="E268" s="209"/>
      <c r="F268" s="209"/>
      <c r="G268" s="209"/>
      <c r="H268" s="210"/>
    </row>
    <row r="269" spans="1:8" x14ac:dyDescent="0.2">
      <c r="A269" s="182">
        <v>1</v>
      </c>
      <c r="B269" s="183" t="s">
        <v>751</v>
      </c>
      <c r="C269" s="184" t="s">
        <v>409</v>
      </c>
      <c r="D269" s="187">
        <v>1</v>
      </c>
      <c r="E269" s="185"/>
      <c r="F269" s="183"/>
      <c r="G269" s="183"/>
      <c r="H269" s="186"/>
    </row>
    <row r="270" spans="1:8" x14ac:dyDescent="0.2">
      <c r="A270" s="182">
        <v>2</v>
      </c>
      <c r="B270" s="183" t="s">
        <v>752</v>
      </c>
      <c r="C270" s="184" t="s">
        <v>409</v>
      </c>
      <c r="D270" s="187">
        <v>1</v>
      </c>
      <c r="E270" s="185"/>
      <c r="F270" s="183"/>
      <c r="G270" s="183"/>
      <c r="H270" s="186"/>
    </row>
    <row r="271" spans="1:8" x14ac:dyDescent="0.2">
      <c r="A271" s="182">
        <v>3</v>
      </c>
      <c r="B271" s="183" t="s">
        <v>753</v>
      </c>
      <c r="C271" s="184" t="s">
        <v>409</v>
      </c>
      <c r="D271" s="187" t="s">
        <v>473</v>
      </c>
      <c r="E271" s="185"/>
      <c r="F271" s="183"/>
      <c r="G271" s="183"/>
      <c r="H271" s="186"/>
    </row>
    <row r="272" spans="1:8" x14ac:dyDescent="0.2">
      <c r="A272" s="182">
        <v>4</v>
      </c>
      <c r="B272" s="183" t="s">
        <v>754</v>
      </c>
      <c r="C272" s="184" t="s">
        <v>409</v>
      </c>
      <c r="D272" s="187">
        <v>1</v>
      </c>
      <c r="E272" s="185"/>
      <c r="F272" s="183"/>
      <c r="G272" s="183"/>
      <c r="H272" s="186"/>
    </row>
    <row r="273" spans="1:8" x14ac:dyDescent="0.2">
      <c r="A273" s="182">
        <v>5</v>
      </c>
      <c r="B273" s="183" t="s">
        <v>755</v>
      </c>
      <c r="C273" s="184" t="s">
        <v>409</v>
      </c>
      <c r="D273" s="187">
        <v>1</v>
      </c>
      <c r="E273" s="185"/>
      <c r="F273" s="183"/>
      <c r="G273" s="183"/>
      <c r="H273" s="186"/>
    </row>
    <row r="274" spans="1:8" x14ac:dyDescent="0.2">
      <c r="A274" s="182">
        <v>6</v>
      </c>
      <c r="B274" s="183" t="s">
        <v>756</v>
      </c>
      <c r="C274" s="184" t="s">
        <v>409</v>
      </c>
      <c r="D274" s="187">
        <v>1</v>
      </c>
      <c r="E274" s="185"/>
      <c r="F274" s="183"/>
      <c r="G274" s="183"/>
      <c r="H274" s="186"/>
    </row>
    <row r="275" spans="1:8" x14ac:dyDescent="0.2">
      <c r="A275" s="182">
        <v>7</v>
      </c>
      <c r="B275" s="183" t="s">
        <v>757</v>
      </c>
      <c r="C275" s="184" t="s">
        <v>409</v>
      </c>
      <c r="D275" s="187" t="s">
        <v>473</v>
      </c>
      <c r="E275" s="185"/>
      <c r="F275" s="183"/>
      <c r="G275" s="183"/>
      <c r="H275" s="186"/>
    </row>
    <row r="276" spans="1:8" x14ac:dyDescent="0.2">
      <c r="A276" s="182">
        <v>8</v>
      </c>
      <c r="B276" s="183" t="s">
        <v>758</v>
      </c>
      <c r="C276" s="184" t="s">
        <v>126</v>
      </c>
      <c r="D276" s="187">
        <v>1</v>
      </c>
      <c r="E276" s="185"/>
      <c r="F276" s="183"/>
      <c r="G276" s="183"/>
      <c r="H276" s="186"/>
    </row>
    <row r="277" spans="1:8" ht="25.5" x14ac:dyDescent="0.2">
      <c r="A277" s="182">
        <v>9</v>
      </c>
      <c r="B277" s="183" t="s">
        <v>759</v>
      </c>
      <c r="C277" s="184" t="s">
        <v>455</v>
      </c>
      <c r="D277" s="187" t="s">
        <v>456</v>
      </c>
      <c r="E277" s="185"/>
      <c r="F277" s="183"/>
      <c r="G277" s="183"/>
      <c r="H277" s="186"/>
    </row>
    <row r="278" spans="1:8" x14ac:dyDescent="0.2">
      <c r="A278" s="208" t="s">
        <v>760</v>
      </c>
      <c r="B278" s="209"/>
      <c r="C278" s="209"/>
      <c r="D278" s="209"/>
      <c r="E278" s="209"/>
      <c r="F278" s="209"/>
      <c r="G278" s="209"/>
      <c r="H278" s="210"/>
    </row>
    <row r="279" spans="1:8" x14ac:dyDescent="0.2">
      <c r="A279" s="182">
        <v>1</v>
      </c>
      <c r="B279" s="183" t="s">
        <v>761</v>
      </c>
      <c r="C279" s="184" t="s">
        <v>762</v>
      </c>
      <c r="D279" s="187" t="s">
        <v>473</v>
      </c>
      <c r="E279" s="185"/>
      <c r="F279" s="183"/>
      <c r="G279" s="183"/>
      <c r="H279" s="186"/>
    </row>
    <row r="280" spans="1:8" x14ac:dyDescent="0.2">
      <c r="A280" s="182">
        <v>2</v>
      </c>
      <c r="B280" s="183" t="s">
        <v>763</v>
      </c>
      <c r="C280" s="184" t="s">
        <v>762</v>
      </c>
      <c r="D280" s="187" t="s">
        <v>473</v>
      </c>
      <c r="E280" s="185"/>
      <c r="F280" s="183"/>
      <c r="G280" s="183"/>
      <c r="H280" s="186"/>
    </row>
    <row r="281" spans="1:8" x14ac:dyDescent="0.2">
      <c r="A281" s="182">
        <v>3</v>
      </c>
      <c r="B281" s="183" t="s">
        <v>764</v>
      </c>
      <c r="C281" s="184" t="s">
        <v>264</v>
      </c>
      <c r="D281" s="187" t="s">
        <v>473</v>
      </c>
      <c r="E281" s="185"/>
      <c r="F281" s="183"/>
      <c r="G281" s="183"/>
      <c r="H281" s="186"/>
    </row>
    <row r="282" spans="1:8" ht="25.5" x14ac:dyDescent="0.2">
      <c r="A282" s="182">
        <v>4</v>
      </c>
      <c r="B282" s="183" t="s">
        <v>765</v>
      </c>
      <c r="C282" s="184" t="s">
        <v>455</v>
      </c>
      <c r="D282" s="187" t="s">
        <v>473</v>
      </c>
      <c r="E282" s="185"/>
      <c r="F282" s="183"/>
      <c r="G282" s="183"/>
      <c r="H282" s="186"/>
    </row>
    <row r="283" spans="1:8" ht="25.5" x14ac:dyDescent="0.2">
      <c r="A283" s="182">
        <v>5</v>
      </c>
      <c r="B283" s="183" t="s">
        <v>766</v>
      </c>
      <c r="C283" s="184" t="s">
        <v>455</v>
      </c>
      <c r="D283" s="187" t="s">
        <v>456</v>
      </c>
      <c r="E283" s="185"/>
      <c r="F283" s="183"/>
      <c r="G283" s="183"/>
      <c r="H283" s="186"/>
    </row>
    <row r="284" spans="1:8" x14ac:dyDescent="0.2">
      <c r="A284" s="182">
        <v>6</v>
      </c>
      <c r="B284" s="183" t="s">
        <v>767</v>
      </c>
      <c r="C284" s="184" t="s">
        <v>455</v>
      </c>
      <c r="D284" s="187" t="s">
        <v>456</v>
      </c>
      <c r="E284" s="185"/>
      <c r="F284" s="183"/>
      <c r="G284" s="183"/>
      <c r="H284" s="186"/>
    </row>
    <row r="285" spans="1:8" x14ac:dyDescent="0.2">
      <c r="A285" s="182">
        <v>7</v>
      </c>
      <c r="B285" s="183" t="s">
        <v>768</v>
      </c>
      <c r="C285" s="184" t="s">
        <v>455</v>
      </c>
      <c r="D285" s="187" t="s">
        <v>473</v>
      </c>
      <c r="E285" s="185"/>
      <c r="F285" s="183"/>
      <c r="G285" s="183"/>
      <c r="H285" s="186"/>
    </row>
    <row r="286" spans="1:8" x14ac:dyDescent="0.2">
      <c r="A286" s="208" t="s">
        <v>769</v>
      </c>
      <c r="B286" s="209"/>
      <c r="C286" s="209"/>
      <c r="D286" s="209"/>
      <c r="E286" s="209"/>
      <c r="F286" s="209"/>
      <c r="G286" s="209"/>
      <c r="H286" s="210"/>
    </row>
    <row r="287" spans="1:8" ht="25.5" x14ac:dyDescent="0.2">
      <c r="A287" s="182">
        <v>1</v>
      </c>
      <c r="B287" s="183" t="s">
        <v>770</v>
      </c>
      <c r="C287" s="184" t="s">
        <v>455</v>
      </c>
      <c r="D287" s="187" t="s">
        <v>456</v>
      </c>
      <c r="E287" s="185"/>
      <c r="F287" s="183"/>
      <c r="G287" s="183"/>
      <c r="H287" s="186"/>
    </row>
    <row r="288" spans="1:8" x14ac:dyDescent="0.2">
      <c r="A288" s="182">
        <v>2</v>
      </c>
      <c r="B288" s="183" t="s">
        <v>771</v>
      </c>
      <c r="C288" s="184" t="s">
        <v>455</v>
      </c>
      <c r="D288" s="187" t="s">
        <v>456</v>
      </c>
      <c r="E288" s="185"/>
      <c r="F288" s="183"/>
      <c r="G288" s="183"/>
      <c r="H288" s="186"/>
    </row>
    <row r="289" spans="1:8" x14ac:dyDescent="0.2">
      <c r="A289" s="182">
        <v>3</v>
      </c>
      <c r="B289" s="183" t="s">
        <v>772</v>
      </c>
      <c r="C289" s="184" t="s">
        <v>455</v>
      </c>
      <c r="D289" s="187" t="s">
        <v>456</v>
      </c>
      <c r="E289" s="185"/>
      <c r="F289" s="183"/>
      <c r="G289" s="183"/>
      <c r="H289" s="186"/>
    </row>
    <row r="290" spans="1:8" x14ac:dyDescent="0.2">
      <c r="A290" s="182">
        <v>4</v>
      </c>
      <c r="B290" s="183" t="s">
        <v>773</v>
      </c>
      <c r="C290" s="184" t="s">
        <v>455</v>
      </c>
      <c r="D290" s="187" t="s">
        <v>456</v>
      </c>
      <c r="E290" s="185"/>
      <c r="F290" s="183"/>
      <c r="G290" s="183"/>
      <c r="H290" s="186"/>
    </row>
    <row r="291" spans="1:8" x14ac:dyDescent="0.2">
      <c r="A291" s="182">
        <v>5</v>
      </c>
      <c r="B291" s="183" t="s">
        <v>774</v>
      </c>
      <c r="C291" s="184" t="s">
        <v>455</v>
      </c>
      <c r="D291" s="187" t="s">
        <v>456</v>
      </c>
      <c r="E291" s="185"/>
      <c r="F291" s="183"/>
      <c r="G291" s="183"/>
      <c r="H291" s="186"/>
    </row>
    <row r="292" spans="1:8" x14ac:dyDescent="0.2">
      <c r="A292" s="182">
        <v>6</v>
      </c>
      <c r="B292" s="183" t="s">
        <v>775</v>
      </c>
      <c r="C292" s="184" t="s">
        <v>455</v>
      </c>
      <c r="D292" s="187" t="s">
        <v>473</v>
      </c>
      <c r="E292" s="185"/>
      <c r="F292" s="183"/>
      <c r="G292" s="183"/>
      <c r="H292" s="186"/>
    </row>
    <row r="293" spans="1:8" ht="25.5" x14ac:dyDescent="0.2">
      <c r="A293" s="182">
        <v>7</v>
      </c>
      <c r="B293" s="183" t="s">
        <v>776</v>
      </c>
      <c r="C293" s="184" t="s">
        <v>455</v>
      </c>
      <c r="D293" s="187" t="s">
        <v>456</v>
      </c>
      <c r="E293" s="185"/>
      <c r="F293" s="183"/>
      <c r="G293" s="183"/>
      <c r="H293" s="186"/>
    </row>
    <row r="294" spans="1:8" x14ac:dyDescent="0.2">
      <c r="A294" s="182">
        <v>8</v>
      </c>
      <c r="B294" s="183" t="s">
        <v>777</v>
      </c>
      <c r="C294" s="184" t="s">
        <v>455</v>
      </c>
      <c r="D294" s="187" t="s">
        <v>456</v>
      </c>
      <c r="E294" s="185"/>
      <c r="F294" s="183"/>
      <c r="G294" s="183"/>
      <c r="H294" s="186"/>
    </row>
    <row r="295" spans="1:8" x14ac:dyDescent="0.2">
      <c r="A295" s="182">
        <v>9</v>
      </c>
      <c r="B295" s="183" t="s">
        <v>778</v>
      </c>
      <c r="C295" s="184" t="s">
        <v>455</v>
      </c>
      <c r="D295" s="187" t="s">
        <v>456</v>
      </c>
      <c r="E295" s="185"/>
      <c r="F295" s="183"/>
      <c r="G295" s="183"/>
      <c r="H295" s="186"/>
    </row>
    <row r="296" spans="1:8" x14ac:dyDescent="0.2">
      <c r="A296" s="182">
        <v>10</v>
      </c>
      <c r="B296" s="183" t="s">
        <v>779</v>
      </c>
      <c r="C296" s="184" t="s">
        <v>455</v>
      </c>
      <c r="D296" s="187" t="s">
        <v>456</v>
      </c>
      <c r="E296" s="185"/>
      <c r="F296" s="183"/>
      <c r="G296" s="183"/>
      <c r="H296" s="186"/>
    </row>
    <row r="297" spans="1:8" x14ac:dyDescent="0.2">
      <c r="A297" s="208" t="s">
        <v>780</v>
      </c>
      <c r="B297" s="209"/>
      <c r="C297" s="209"/>
      <c r="D297" s="209"/>
      <c r="E297" s="209"/>
      <c r="F297" s="209"/>
      <c r="G297" s="209"/>
      <c r="H297" s="210"/>
    </row>
    <row r="298" spans="1:8" x14ac:dyDescent="0.2">
      <c r="A298" s="182">
        <v>1</v>
      </c>
      <c r="B298" s="183"/>
      <c r="C298" s="184" t="s">
        <v>264</v>
      </c>
      <c r="D298" s="184"/>
      <c r="E298" s="190"/>
      <c r="F298" s="183"/>
      <c r="G298" s="183"/>
      <c r="H298" s="186"/>
    </row>
    <row r="299" spans="1:8" x14ac:dyDescent="0.2">
      <c r="A299" s="182">
        <v>2</v>
      </c>
      <c r="B299" s="183"/>
      <c r="C299" s="184" t="s">
        <v>264</v>
      </c>
      <c r="D299" s="184"/>
      <c r="E299" s="190"/>
      <c r="F299" s="183"/>
      <c r="G299" s="183"/>
      <c r="H299" s="186"/>
    </row>
    <row r="300" spans="1:8" x14ac:dyDescent="0.2">
      <c r="A300" s="182">
        <v>3</v>
      </c>
      <c r="B300" s="183"/>
      <c r="C300" s="184" t="s">
        <v>264</v>
      </c>
      <c r="D300" s="184"/>
      <c r="E300" s="190"/>
      <c r="F300" s="183"/>
      <c r="G300" s="183"/>
      <c r="H300" s="186"/>
    </row>
    <row r="301" spans="1:8" x14ac:dyDescent="0.2">
      <c r="A301" s="182">
        <v>4</v>
      </c>
      <c r="B301" s="183"/>
      <c r="C301" s="184" t="s">
        <v>264</v>
      </c>
      <c r="D301" s="184"/>
      <c r="E301" s="190"/>
      <c r="F301" s="183"/>
      <c r="G301" s="183"/>
      <c r="H301" s="186"/>
    </row>
    <row r="302" spans="1:8" x14ac:dyDescent="0.2">
      <c r="A302" s="182">
        <v>5</v>
      </c>
      <c r="B302" s="183"/>
      <c r="C302" s="184" t="s">
        <v>264</v>
      </c>
      <c r="D302" s="184"/>
      <c r="E302" s="190"/>
      <c r="F302" s="183"/>
      <c r="G302" s="183"/>
      <c r="H302" s="186"/>
    </row>
    <row r="303" spans="1:8" x14ac:dyDescent="0.2">
      <c r="A303" s="182">
        <v>6</v>
      </c>
      <c r="B303" s="183"/>
      <c r="C303" s="184" t="s">
        <v>264</v>
      </c>
      <c r="D303" s="184"/>
      <c r="E303" s="190"/>
      <c r="F303" s="183"/>
      <c r="G303" s="183"/>
      <c r="H303" s="186"/>
    </row>
    <row r="304" spans="1:8" x14ac:dyDescent="0.2">
      <c r="A304" s="182">
        <v>7</v>
      </c>
      <c r="B304" s="183"/>
      <c r="C304" s="184" t="s">
        <v>264</v>
      </c>
      <c r="D304" s="184"/>
      <c r="E304" s="190"/>
      <c r="F304" s="183"/>
      <c r="G304" s="183"/>
      <c r="H304" s="186"/>
    </row>
    <row r="305" spans="1:8" x14ac:dyDescent="0.2">
      <c r="A305" s="182">
        <v>8</v>
      </c>
      <c r="B305" s="183"/>
      <c r="C305" s="184" t="s">
        <v>264</v>
      </c>
      <c r="D305" s="184"/>
      <c r="E305" s="190"/>
      <c r="F305" s="183"/>
      <c r="G305" s="183"/>
      <c r="H305" s="186"/>
    </row>
    <row r="306" spans="1:8" x14ac:dyDescent="0.2">
      <c r="A306" s="182">
        <v>9</v>
      </c>
      <c r="B306" s="183"/>
      <c r="C306" s="184" t="s">
        <v>264</v>
      </c>
      <c r="D306" s="184"/>
      <c r="E306" s="190"/>
      <c r="F306" s="183"/>
      <c r="G306" s="183"/>
      <c r="H306" s="186"/>
    </row>
    <row r="307" spans="1:8" x14ac:dyDescent="0.2">
      <c r="A307" s="182">
        <v>10</v>
      </c>
      <c r="B307" s="183"/>
      <c r="C307" s="184" t="s">
        <v>264</v>
      </c>
      <c r="D307" s="184"/>
      <c r="E307" s="190"/>
      <c r="F307" s="183"/>
      <c r="G307" s="183"/>
      <c r="H307" s="186"/>
    </row>
    <row r="308" spans="1:8" x14ac:dyDescent="0.2">
      <c r="A308" s="208" t="s">
        <v>781</v>
      </c>
      <c r="B308" s="209"/>
      <c r="C308" s="209"/>
      <c r="D308" s="209"/>
      <c r="E308" s="209"/>
      <c r="F308" s="209"/>
      <c r="G308" s="209"/>
      <c r="H308" s="210"/>
    </row>
    <row r="309" spans="1:8" x14ac:dyDescent="0.2">
      <c r="A309" s="177">
        <v>1</v>
      </c>
      <c r="B309" s="200" t="s">
        <v>782</v>
      </c>
      <c r="C309" s="200"/>
      <c r="D309" s="200"/>
      <c r="E309" s="200"/>
      <c r="F309" s="200"/>
      <c r="G309" s="200"/>
      <c r="H309" s="201"/>
    </row>
    <row r="310" spans="1:8" x14ac:dyDescent="0.2">
      <c r="A310" s="177">
        <v>2</v>
      </c>
      <c r="B310" s="200" t="s">
        <v>783</v>
      </c>
      <c r="C310" s="200"/>
      <c r="D310" s="200"/>
      <c r="E310" s="200"/>
      <c r="F310" s="200"/>
      <c r="G310" s="200"/>
      <c r="H310" s="201"/>
    </row>
    <row r="311" spans="1:8" x14ac:dyDescent="0.2">
      <c r="A311" s="177">
        <v>3</v>
      </c>
      <c r="B311" s="200" t="s">
        <v>784</v>
      </c>
      <c r="C311" s="200"/>
      <c r="D311" s="200"/>
      <c r="E311" s="200"/>
      <c r="F311" s="200"/>
      <c r="G311" s="200"/>
      <c r="H311" s="201"/>
    </row>
    <row r="312" spans="1:8" x14ac:dyDescent="0.2">
      <c r="A312" s="177">
        <v>4</v>
      </c>
      <c r="B312" s="200" t="s">
        <v>785</v>
      </c>
      <c r="C312" s="200"/>
      <c r="D312" s="200"/>
      <c r="E312" s="200"/>
      <c r="F312" s="200"/>
      <c r="G312" s="200"/>
      <c r="H312" s="201"/>
    </row>
    <row r="313" spans="1:8" x14ac:dyDescent="0.2">
      <c r="A313" s="177">
        <v>5</v>
      </c>
      <c r="B313" s="200" t="s">
        <v>786</v>
      </c>
      <c r="C313" s="200"/>
      <c r="D313" s="200"/>
      <c r="E313" s="200"/>
      <c r="F313" s="200"/>
      <c r="G313" s="200"/>
      <c r="H313" s="201"/>
    </row>
    <row r="314" spans="1:8" x14ac:dyDescent="0.2">
      <c r="A314" s="177">
        <v>6</v>
      </c>
      <c r="B314" s="200" t="s">
        <v>787</v>
      </c>
      <c r="C314" s="200"/>
      <c r="D314" s="200"/>
      <c r="E314" s="200"/>
      <c r="F314" s="200"/>
      <c r="G314" s="200"/>
      <c r="H314" s="201"/>
    </row>
    <row r="315" spans="1:8" x14ac:dyDescent="0.2">
      <c r="A315" s="177">
        <v>7</v>
      </c>
      <c r="B315" s="200" t="s">
        <v>788</v>
      </c>
      <c r="C315" s="200"/>
      <c r="D315" s="200"/>
      <c r="E315" s="200"/>
      <c r="F315" s="200"/>
      <c r="G315" s="200"/>
      <c r="H315" s="201"/>
    </row>
    <row r="316" spans="1:8" x14ac:dyDescent="0.2">
      <c r="A316" s="177">
        <v>8</v>
      </c>
      <c r="B316" s="200" t="s">
        <v>789</v>
      </c>
      <c r="C316" s="200"/>
      <c r="D316" s="200"/>
      <c r="E316" s="200"/>
      <c r="F316" s="200"/>
      <c r="G316" s="200"/>
      <c r="H316" s="201"/>
    </row>
    <row r="317" spans="1:8" x14ac:dyDescent="0.2">
      <c r="A317" s="177">
        <v>9</v>
      </c>
      <c r="B317" s="200" t="s">
        <v>790</v>
      </c>
      <c r="C317" s="200"/>
      <c r="D317" s="200"/>
      <c r="E317" s="200"/>
      <c r="F317" s="200"/>
      <c r="G317" s="200"/>
      <c r="H317" s="201"/>
    </row>
    <row r="318" spans="1:8" x14ac:dyDescent="0.2">
      <c r="A318" s="177">
        <v>10</v>
      </c>
      <c r="B318" s="200" t="s">
        <v>791</v>
      </c>
      <c r="C318" s="200"/>
      <c r="D318" s="200"/>
      <c r="E318" s="200"/>
      <c r="F318" s="200"/>
      <c r="G318" s="200"/>
      <c r="H318" s="201"/>
    </row>
    <row r="319" spans="1:8" ht="13.5" thickBot="1" x14ac:dyDescent="0.25">
      <c r="A319" s="191"/>
      <c r="B319" s="192"/>
      <c r="C319" s="193"/>
      <c r="D319" s="193"/>
      <c r="E319" s="192"/>
      <c r="F319" s="192" t="s">
        <v>792</v>
      </c>
      <c r="G319" s="192"/>
      <c r="H319" s="194"/>
    </row>
  </sheetData>
  <mergeCells count="49">
    <mergeCell ref="B318:H318"/>
    <mergeCell ref="B312:H312"/>
    <mergeCell ref="B313:H313"/>
    <mergeCell ref="B314:H314"/>
    <mergeCell ref="B315:H315"/>
    <mergeCell ref="B316:H316"/>
    <mergeCell ref="B317:H317"/>
    <mergeCell ref="B311:H311"/>
    <mergeCell ref="A216:H216"/>
    <mergeCell ref="A231:H231"/>
    <mergeCell ref="A246:H246"/>
    <mergeCell ref="A258:H258"/>
    <mergeCell ref="A268:H268"/>
    <mergeCell ref="A278:H278"/>
    <mergeCell ref="A286:H286"/>
    <mergeCell ref="A297:H297"/>
    <mergeCell ref="A308:H308"/>
    <mergeCell ref="B309:H309"/>
    <mergeCell ref="B310:H310"/>
    <mergeCell ref="B200:H200"/>
    <mergeCell ref="A96:H96"/>
    <mergeCell ref="B111:H111"/>
    <mergeCell ref="A112:H112"/>
    <mergeCell ref="A128:H128"/>
    <mergeCell ref="A136:H136"/>
    <mergeCell ref="A147:H147"/>
    <mergeCell ref="A155:H155"/>
    <mergeCell ref="A174:H174"/>
    <mergeCell ref="A187:H187"/>
    <mergeCell ref="B188:H188"/>
    <mergeCell ref="A199:H199"/>
    <mergeCell ref="A87:H87"/>
    <mergeCell ref="B7:H7"/>
    <mergeCell ref="B8:H8"/>
    <mergeCell ref="B9:H9"/>
    <mergeCell ref="B10:H10"/>
    <mergeCell ref="B11:H11"/>
    <mergeCell ref="A14:H14"/>
    <mergeCell ref="A26:H26"/>
    <mergeCell ref="A39:H39"/>
    <mergeCell ref="A44:H44"/>
    <mergeCell ref="A65:H65"/>
    <mergeCell ref="A79:H79"/>
    <mergeCell ref="B6:H6"/>
    <mergeCell ref="A1:H1"/>
    <mergeCell ref="A2:H2"/>
    <mergeCell ref="A3:H3"/>
    <mergeCell ref="B4:H4"/>
    <mergeCell ref="B5:H5"/>
  </mergeCells>
  <conditionalFormatting sqref="A45:C64">
    <cfRule type="expression" dxfId="99" priority="43">
      <formula>MOD(ROW(),2)=0</formula>
    </cfRule>
  </conditionalFormatting>
  <conditionalFormatting sqref="A66:C78">
    <cfRule type="expression" dxfId="98" priority="41">
      <formula>MOD(ROW(),2)=0</formula>
    </cfRule>
  </conditionalFormatting>
  <conditionalFormatting sqref="A80:C86">
    <cfRule type="expression" dxfId="97" priority="39">
      <formula>MOD(ROW(),2)=0</formula>
    </cfRule>
  </conditionalFormatting>
  <conditionalFormatting sqref="A88:C95">
    <cfRule type="expression" dxfId="96" priority="37">
      <formula>MOD(ROW(),2)=0</formula>
    </cfRule>
  </conditionalFormatting>
  <conditionalFormatting sqref="A97:C110">
    <cfRule type="expression" dxfId="95" priority="35">
      <formula>MOD(ROW(),2)=0</formula>
    </cfRule>
  </conditionalFormatting>
  <conditionalFormatting sqref="A113:C127">
    <cfRule type="expression" dxfId="94" priority="33">
      <formula>MOD(ROW(),2)=0</formula>
    </cfRule>
  </conditionalFormatting>
  <conditionalFormatting sqref="A129:C135">
    <cfRule type="expression" dxfId="93" priority="31">
      <formula>MOD(ROW(),2)=0</formula>
    </cfRule>
  </conditionalFormatting>
  <conditionalFormatting sqref="A137:C146">
    <cfRule type="expression" dxfId="92" priority="29">
      <formula>MOD(ROW(),2)=0</formula>
    </cfRule>
  </conditionalFormatting>
  <conditionalFormatting sqref="A148:C154">
    <cfRule type="expression" dxfId="91" priority="27">
      <formula>MOD(ROW(),2)=0</formula>
    </cfRule>
  </conditionalFormatting>
  <conditionalFormatting sqref="A156:C173">
    <cfRule type="expression" dxfId="90" priority="25">
      <formula>MOD(ROW(),2)=0</formula>
    </cfRule>
  </conditionalFormatting>
  <conditionalFormatting sqref="A175:C186">
    <cfRule type="expression" dxfId="89" priority="23">
      <formula>MOD(ROW(),2)=0</formula>
    </cfRule>
  </conditionalFormatting>
  <conditionalFormatting sqref="A189:C198">
    <cfRule type="expression" dxfId="88" priority="21">
      <formula>MOD(ROW(),2)=0</formula>
    </cfRule>
  </conditionalFormatting>
  <conditionalFormatting sqref="A201:C215">
    <cfRule type="expression" dxfId="87" priority="19">
      <formula>MOD(ROW(),2)=0</formula>
    </cfRule>
  </conditionalFormatting>
  <conditionalFormatting sqref="A217:C230">
    <cfRule type="expression" dxfId="86" priority="17">
      <formula>MOD(ROW(),2)=0</formula>
    </cfRule>
  </conditionalFormatting>
  <conditionalFormatting sqref="A232:C245">
    <cfRule type="expression" dxfId="85" priority="15">
      <formula>MOD(ROW(),2)=0</formula>
    </cfRule>
  </conditionalFormatting>
  <conditionalFormatting sqref="A247:C257">
    <cfRule type="expression" dxfId="84" priority="13">
      <formula>MOD(ROW(),2)=0</formula>
    </cfRule>
  </conditionalFormatting>
  <conditionalFormatting sqref="A259:C267">
    <cfRule type="expression" dxfId="83" priority="10">
      <formula>MOD(ROW(),2)=0</formula>
    </cfRule>
  </conditionalFormatting>
  <conditionalFormatting sqref="A269:C277">
    <cfRule type="expression" dxfId="82" priority="9">
      <formula>MOD(ROW(),2)=0</formula>
    </cfRule>
  </conditionalFormatting>
  <conditionalFormatting sqref="A279:C285">
    <cfRule type="expression" dxfId="81" priority="6">
      <formula>MOD(ROW(),2)=0</formula>
    </cfRule>
  </conditionalFormatting>
  <conditionalFormatting sqref="A287:C296">
    <cfRule type="expression" dxfId="80" priority="5">
      <formula>MOD(ROW(),2)=0</formula>
    </cfRule>
  </conditionalFormatting>
  <conditionalFormatting sqref="A15:D25 F15:H25">
    <cfRule type="expression" dxfId="79" priority="46">
      <formula>MOD(ROW(),2)=0</formula>
    </cfRule>
  </conditionalFormatting>
  <conditionalFormatting sqref="A40:D43">
    <cfRule type="expression" dxfId="78" priority="1">
      <formula>MOD(ROW(),2)=0</formula>
    </cfRule>
  </conditionalFormatting>
  <conditionalFormatting sqref="A298:D307">
    <cfRule type="expression" dxfId="77" priority="3">
      <formula>MOD(ROW(),2)=0</formula>
    </cfRule>
  </conditionalFormatting>
  <conditionalFormatting sqref="A27:H38">
    <cfRule type="expression" dxfId="76" priority="45">
      <formula>MOD(ROW(),2)=0</formula>
    </cfRule>
  </conditionalFormatting>
  <conditionalFormatting sqref="F15:F25">
    <cfRule type="cellIs" dxfId="75" priority="47" operator="equal">
      <formula>"Comply"</formula>
    </cfRule>
    <cfRule type="cellIs" dxfId="74" priority="48" operator="equal">
      <formula>"Deviate"</formula>
    </cfRule>
  </conditionalFormatting>
  <conditionalFormatting sqref="F40:H43">
    <cfRule type="expression" dxfId="73" priority="44">
      <formula>MOD(ROW(),2)=0</formula>
    </cfRule>
  </conditionalFormatting>
  <conditionalFormatting sqref="F45:H64">
    <cfRule type="expression" dxfId="72" priority="42">
      <formula>MOD(ROW(),2)=0</formula>
    </cfRule>
  </conditionalFormatting>
  <conditionalFormatting sqref="F66:H78">
    <cfRule type="expression" dxfId="71" priority="40">
      <formula>MOD(ROW(),2)=0</formula>
    </cfRule>
  </conditionalFormatting>
  <conditionalFormatting sqref="F80:H86">
    <cfRule type="expression" dxfId="70" priority="38">
      <formula>MOD(ROW(),2)=0</formula>
    </cfRule>
  </conditionalFormatting>
  <conditionalFormatting sqref="F88:H95">
    <cfRule type="expression" dxfId="69" priority="36">
      <formula>MOD(ROW(),2)=0</formula>
    </cfRule>
  </conditionalFormatting>
  <conditionalFormatting sqref="F97:H110">
    <cfRule type="expression" dxfId="68" priority="34">
      <formula>MOD(ROW(),2)=0</formula>
    </cfRule>
  </conditionalFormatting>
  <conditionalFormatting sqref="F113:H127">
    <cfRule type="expression" dxfId="67" priority="32">
      <formula>MOD(ROW(),2)=0</formula>
    </cfRule>
  </conditionalFormatting>
  <conditionalFormatting sqref="F129:H135">
    <cfRule type="expression" dxfId="66" priority="30">
      <formula>MOD(ROW(),2)=0</formula>
    </cfRule>
  </conditionalFormatting>
  <conditionalFormatting sqref="F137:H146">
    <cfRule type="expression" dxfId="65" priority="28">
      <formula>MOD(ROW(),2)=0</formula>
    </cfRule>
  </conditionalFormatting>
  <conditionalFormatting sqref="F148:H154">
    <cfRule type="expression" dxfId="64" priority="26">
      <formula>MOD(ROW(),2)=0</formula>
    </cfRule>
  </conditionalFormatting>
  <conditionalFormatting sqref="F156:H173">
    <cfRule type="expression" dxfId="63" priority="24">
      <formula>MOD(ROW(),2)=0</formula>
    </cfRule>
  </conditionalFormatting>
  <conditionalFormatting sqref="F175:H186">
    <cfRule type="expression" dxfId="62" priority="22">
      <formula>MOD(ROW(),2)=0</formula>
    </cfRule>
  </conditionalFormatting>
  <conditionalFormatting sqref="F189:H198">
    <cfRule type="expression" dxfId="61" priority="20">
      <formula>MOD(ROW(),2)=0</formula>
    </cfRule>
  </conditionalFormatting>
  <conditionalFormatting sqref="F201:H215">
    <cfRule type="expression" dxfId="60" priority="18">
      <formula>MOD(ROW(),2)=0</formula>
    </cfRule>
  </conditionalFormatting>
  <conditionalFormatting sqref="F217:H230">
    <cfRule type="expression" dxfId="59" priority="16">
      <formula>MOD(ROW(),2)=0</formula>
    </cfRule>
  </conditionalFormatting>
  <conditionalFormatting sqref="F232:H245">
    <cfRule type="expression" dxfId="58" priority="14">
      <formula>MOD(ROW(),2)=0</formula>
    </cfRule>
  </conditionalFormatting>
  <conditionalFormatting sqref="F247:H257">
    <cfRule type="expression" dxfId="57" priority="12">
      <formula>MOD(ROW(),2)=0</formula>
    </cfRule>
  </conditionalFormatting>
  <conditionalFormatting sqref="F259:H267">
    <cfRule type="expression" dxfId="56" priority="11">
      <formula>MOD(ROW(),2)=0</formula>
    </cfRule>
  </conditionalFormatting>
  <conditionalFormatting sqref="F269:H277">
    <cfRule type="expression" dxfId="55" priority="8">
      <formula>MOD(ROW(),2)=0</formula>
    </cfRule>
  </conditionalFormatting>
  <conditionalFormatting sqref="F279:H285">
    <cfRule type="expression" dxfId="54" priority="7">
      <formula>MOD(ROW(),2)=0</formula>
    </cfRule>
  </conditionalFormatting>
  <conditionalFormatting sqref="F287:H296">
    <cfRule type="expression" dxfId="53" priority="4">
      <formula>MOD(ROW(),2)=0</formula>
    </cfRule>
  </conditionalFormatting>
  <conditionalFormatting sqref="F298:H307">
    <cfRule type="expression" dxfId="52" priority="2">
      <formula>MOD(ROW(),2)=0</formula>
    </cfRule>
  </conditionalFormatting>
  <conditionalFormatting sqref="H15:H25">
    <cfRule type="cellIs" dxfId="51" priority="49" operator="equal">
      <formula>"Accept"</formula>
    </cfRule>
    <cfRule type="cellIs" dxfId="50" priority="50" operator="equal">
      <formula>"Reject"</formula>
    </cfRule>
  </conditionalFormatting>
  <printOptions horizontalCentered="1"/>
  <pageMargins left="0.4" right="0.4" top="0.5" bottom="0.5" header="0.511811023622047" footer="0.511811023622047"/>
  <pageSetup scale="81" fitToHeight="0"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56890-44E2-4AFB-B59C-A53CAEEAC517}">
  <sheetPr>
    <pageSetUpPr fitToPage="1"/>
  </sheetPr>
  <dimension ref="A1:H319"/>
  <sheetViews>
    <sheetView showGridLines="0" view="pageLayout" zoomScale="115" zoomScaleNormal="100" zoomScalePageLayoutView="115" workbookViewId="0">
      <selection activeCell="D193" sqref="D193"/>
    </sheetView>
  </sheetViews>
  <sheetFormatPr defaultColWidth="8.7109375" defaultRowHeight="12.75" x14ac:dyDescent="0.2"/>
  <cols>
    <col min="1" max="1" width="4" style="173" customWidth="1"/>
    <col min="2" max="2" width="38" style="173" customWidth="1"/>
    <col min="3" max="3" width="8" style="195" customWidth="1"/>
    <col min="4" max="4" width="16" style="195" customWidth="1"/>
    <col min="5" max="5" width="14" style="173" customWidth="1"/>
    <col min="6" max="6" width="8" style="173" customWidth="1"/>
    <col min="7" max="7" width="24" style="173" customWidth="1"/>
    <col min="8" max="8" width="8" style="173" customWidth="1"/>
    <col min="9" max="16384" width="8.7109375" style="173"/>
  </cols>
  <sheetData>
    <row r="1" spans="1:8" ht="21.75" customHeight="1" x14ac:dyDescent="0.2">
      <c r="A1" s="202" t="s">
        <v>806</v>
      </c>
      <c r="B1" s="203"/>
      <c r="C1" s="203"/>
      <c r="D1" s="203"/>
      <c r="E1" s="203"/>
      <c r="F1" s="203"/>
      <c r="G1" s="203"/>
      <c r="H1" s="204"/>
    </row>
    <row r="2" spans="1:8" ht="18" customHeight="1" x14ac:dyDescent="0.2">
      <c r="A2" s="205" t="s">
        <v>803</v>
      </c>
      <c r="B2" s="206"/>
      <c r="C2" s="206"/>
      <c r="D2" s="206"/>
      <c r="E2" s="206"/>
      <c r="F2" s="206"/>
      <c r="G2" s="206"/>
      <c r="H2" s="207"/>
    </row>
    <row r="3" spans="1:8" ht="15.75" customHeight="1" x14ac:dyDescent="0.2">
      <c r="A3" s="208" t="s">
        <v>400</v>
      </c>
      <c r="B3" s="209"/>
      <c r="C3" s="209"/>
      <c r="D3" s="209"/>
      <c r="E3" s="209"/>
      <c r="F3" s="209"/>
      <c r="G3" s="209"/>
      <c r="H3" s="210"/>
    </row>
    <row r="4" spans="1:8" ht="13.5" customHeight="1" x14ac:dyDescent="0.2">
      <c r="A4" s="177">
        <v>1</v>
      </c>
      <c r="B4" s="200" t="s">
        <v>401</v>
      </c>
      <c r="C4" s="200"/>
      <c r="D4" s="200"/>
      <c r="E4" s="200"/>
      <c r="F4" s="200"/>
      <c r="G4" s="200"/>
      <c r="H4" s="201"/>
    </row>
    <row r="5" spans="1:8" ht="13.5" customHeight="1" x14ac:dyDescent="0.2">
      <c r="A5" s="177">
        <v>2</v>
      </c>
      <c r="B5" s="200" t="s">
        <v>402</v>
      </c>
      <c r="C5" s="200"/>
      <c r="D5" s="200"/>
      <c r="E5" s="200"/>
      <c r="F5" s="200"/>
      <c r="G5" s="200"/>
      <c r="H5" s="201"/>
    </row>
    <row r="6" spans="1:8" ht="13.5" customHeight="1" x14ac:dyDescent="0.2">
      <c r="A6" s="177">
        <v>3</v>
      </c>
      <c r="B6" s="200" t="s">
        <v>403</v>
      </c>
      <c r="C6" s="200"/>
      <c r="D6" s="200"/>
      <c r="E6" s="200"/>
      <c r="F6" s="200"/>
      <c r="G6" s="200"/>
      <c r="H6" s="201"/>
    </row>
    <row r="7" spans="1:8" ht="13.5" customHeight="1" x14ac:dyDescent="0.2">
      <c r="A7" s="177">
        <v>4</v>
      </c>
      <c r="B7" s="200" t="s">
        <v>404</v>
      </c>
      <c r="C7" s="200"/>
      <c r="D7" s="200"/>
      <c r="E7" s="200"/>
      <c r="F7" s="200"/>
      <c r="G7" s="200"/>
      <c r="H7" s="201"/>
    </row>
    <row r="8" spans="1:8" ht="13.5" customHeight="1" x14ac:dyDescent="0.2">
      <c r="A8" s="177">
        <v>5</v>
      </c>
      <c r="B8" s="200" t="s">
        <v>405</v>
      </c>
      <c r="C8" s="200"/>
      <c r="D8" s="200"/>
      <c r="E8" s="200"/>
      <c r="F8" s="200"/>
      <c r="G8" s="200"/>
      <c r="H8" s="201"/>
    </row>
    <row r="9" spans="1:8" ht="13.5" customHeight="1" x14ac:dyDescent="0.2">
      <c r="A9" s="177">
        <v>6</v>
      </c>
      <c r="B9" s="200" t="s">
        <v>406</v>
      </c>
      <c r="C9" s="200"/>
      <c r="D9" s="200"/>
      <c r="E9" s="200"/>
      <c r="F9" s="200"/>
      <c r="G9" s="200"/>
      <c r="H9" s="201"/>
    </row>
    <row r="10" spans="1:8" ht="13.5" customHeight="1" x14ac:dyDescent="0.2">
      <c r="A10" s="177">
        <v>7</v>
      </c>
      <c r="B10" s="200" t="s">
        <v>407</v>
      </c>
      <c r="C10" s="200"/>
      <c r="D10" s="200"/>
      <c r="E10" s="200"/>
      <c r="F10" s="200"/>
      <c r="G10" s="200"/>
      <c r="H10" s="201"/>
    </row>
    <row r="11" spans="1:8" ht="13.5" customHeight="1" x14ac:dyDescent="0.2">
      <c r="A11" s="178"/>
      <c r="B11" s="211" t="s">
        <v>408</v>
      </c>
      <c r="C11" s="211"/>
      <c r="D11" s="211"/>
      <c r="E11" s="211"/>
      <c r="F11" s="211"/>
      <c r="G11" s="211"/>
      <c r="H11" s="212"/>
    </row>
    <row r="12" spans="1:8" x14ac:dyDescent="0.2">
      <c r="A12" s="178"/>
      <c r="B12" s="179"/>
      <c r="C12" s="180"/>
      <c r="D12" s="180"/>
      <c r="E12" s="179"/>
      <c r="F12" s="179"/>
      <c r="G12" s="179"/>
      <c r="H12" s="181"/>
    </row>
    <row r="13" spans="1:8" ht="25.5" x14ac:dyDescent="0.2">
      <c r="A13" s="174" t="s">
        <v>409</v>
      </c>
      <c r="B13" s="175" t="s">
        <v>6</v>
      </c>
      <c r="C13" s="175" t="s">
        <v>10</v>
      </c>
      <c r="D13" s="175" t="s">
        <v>410</v>
      </c>
      <c r="E13" s="175" t="s">
        <v>411</v>
      </c>
      <c r="F13" s="175" t="s">
        <v>412</v>
      </c>
      <c r="G13" s="175" t="s">
        <v>413</v>
      </c>
      <c r="H13" s="176" t="s">
        <v>414</v>
      </c>
    </row>
    <row r="14" spans="1:8" x14ac:dyDescent="0.2">
      <c r="A14" s="208" t="s">
        <v>415</v>
      </c>
      <c r="B14" s="209"/>
      <c r="C14" s="209"/>
      <c r="D14" s="209"/>
      <c r="E14" s="209"/>
      <c r="F14" s="209"/>
      <c r="G14" s="209"/>
      <c r="H14" s="210"/>
    </row>
    <row r="15" spans="1:8" x14ac:dyDescent="0.2">
      <c r="A15" s="182">
        <v>1</v>
      </c>
      <c r="B15" s="183" t="s">
        <v>416</v>
      </c>
      <c r="C15" s="184" t="s">
        <v>264</v>
      </c>
      <c r="D15" s="184" t="s">
        <v>793</v>
      </c>
      <c r="E15" s="185"/>
      <c r="F15" s="183"/>
      <c r="G15" s="183"/>
      <c r="H15" s="186"/>
    </row>
    <row r="16" spans="1:8" x14ac:dyDescent="0.2">
      <c r="A16" s="182">
        <v>2</v>
      </c>
      <c r="B16" s="183" t="s">
        <v>418</v>
      </c>
      <c r="C16" s="184" t="s">
        <v>264</v>
      </c>
      <c r="D16" s="184"/>
      <c r="E16" s="185"/>
      <c r="F16" s="183"/>
      <c r="G16" s="183"/>
      <c r="H16" s="186"/>
    </row>
    <row r="17" spans="1:8" x14ac:dyDescent="0.2">
      <c r="A17" s="182">
        <v>3</v>
      </c>
      <c r="B17" s="183" t="s">
        <v>419</v>
      </c>
      <c r="C17" s="184" t="s">
        <v>264</v>
      </c>
      <c r="D17" s="184"/>
      <c r="E17" s="185"/>
      <c r="F17" s="183"/>
      <c r="G17" s="183"/>
      <c r="H17" s="186"/>
    </row>
    <row r="18" spans="1:8" x14ac:dyDescent="0.2">
      <c r="A18" s="182">
        <v>4</v>
      </c>
      <c r="B18" s="183" t="s">
        <v>420</v>
      </c>
      <c r="C18" s="184" t="s">
        <v>264</v>
      </c>
      <c r="D18" s="184"/>
      <c r="E18" s="185"/>
      <c r="F18" s="183"/>
      <c r="G18" s="183"/>
      <c r="H18" s="186"/>
    </row>
    <row r="19" spans="1:8" x14ac:dyDescent="0.2">
      <c r="A19" s="182">
        <v>5</v>
      </c>
      <c r="B19" s="183" t="s">
        <v>421</v>
      </c>
      <c r="C19" s="184" t="s">
        <v>264</v>
      </c>
      <c r="D19" s="184"/>
      <c r="E19" s="185"/>
      <c r="F19" s="183"/>
      <c r="G19" s="183"/>
      <c r="H19" s="186"/>
    </row>
    <row r="20" spans="1:8" x14ac:dyDescent="0.2">
      <c r="A20" s="182">
        <v>6</v>
      </c>
      <c r="B20" s="183" t="s">
        <v>422</v>
      </c>
      <c r="C20" s="184" t="s">
        <v>264</v>
      </c>
      <c r="D20" s="184" t="s">
        <v>423</v>
      </c>
      <c r="E20" s="185"/>
      <c r="F20" s="183"/>
      <c r="G20" s="183"/>
      <c r="H20" s="186"/>
    </row>
    <row r="21" spans="1:8" x14ac:dyDescent="0.2">
      <c r="A21" s="182">
        <v>7</v>
      </c>
      <c r="B21" s="183" t="s">
        <v>424</v>
      </c>
      <c r="C21" s="184" t="s">
        <v>409</v>
      </c>
      <c r="D21" s="184">
        <v>1</v>
      </c>
      <c r="E21" s="185"/>
      <c r="F21" s="183"/>
      <c r="G21" s="183"/>
      <c r="H21" s="186"/>
    </row>
    <row r="22" spans="1:8" x14ac:dyDescent="0.2">
      <c r="A22" s="182">
        <v>8</v>
      </c>
      <c r="B22" s="183" t="s">
        <v>425</v>
      </c>
      <c r="C22" s="184" t="s">
        <v>264</v>
      </c>
      <c r="D22" s="184" t="s">
        <v>793</v>
      </c>
      <c r="E22" s="185"/>
      <c r="F22" s="183"/>
      <c r="G22" s="183"/>
      <c r="H22" s="186"/>
    </row>
    <row r="23" spans="1:8" x14ac:dyDescent="0.2">
      <c r="A23" s="182">
        <v>9</v>
      </c>
      <c r="B23" s="183" t="s">
        <v>427</v>
      </c>
      <c r="C23" s="184" t="s">
        <v>428</v>
      </c>
      <c r="D23" s="184">
        <v>1</v>
      </c>
      <c r="E23" s="185"/>
      <c r="F23" s="183"/>
      <c r="G23" s="183"/>
      <c r="H23" s="186"/>
    </row>
    <row r="24" spans="1:8" ht="51" x14ac:dyDescent="0.2">
      <c r="A24" s="182">
        <v>10</v>
      </c>
      <c r="B24" s="183" t="s">
        <v>429</v>
      </c>
      <c r="C24" s="184" t="s">
        <v>264</v>
      </c>
      <c r="D24" s="184" t="s">
        <v>794</v>
      </c>
      <c r="E24" s="185"/>
      <c r="F24" s="183"/>
      <c r="G24" s="183"/>
      <c r="H24" s="186"/>
    </row>
    <row r="25" spans="1:8" ht="25.5" x14ac:dyDescent="0.2">
      <c r="A25" s="182">
        <v>11</v>
      </c>
      <c r="B25" s="183" t="s">
        <v>431</v>
      </c>
      <c r="C25" s="184" t="s">
        <v>264</v>
      </c>
      <c r="D25" s="184" t="s">
        <v>795</v>
      </c>
      <c r="E25" s="185"/>
      <c r="F25" s="183"/>
      <c r="G25" s="183"/>
      <c r="H25" s="186"/>
    </row>
    <row r="26" spans="1:8" x14ac:dyDescent="0.2">
      <c r="A26" s="208" t="s">
        <v>433</v>
      </c>
      <c r="B26" s="209"/>
      <c r="C26" s="209"/>
      <c r="D26" s="209"/>
      <c r="E26" s="209"/>
      <c r="F26" s="209"/>
      <c r="G26" s="209"/>
      <c r="H26" s="210"/>
    </row>
    <row r="27" spans="1:8" x14ac:dyDescent="0.2">
      <c r="A27" s="182">
        <v>1</v>
      </c>
      <c r="B27" s="183" t="s">
        <v>434</v>
      </c>
      <c r="C27" s="184" t="s">
        <v>435</v>
      </c>
      <c r="D27" s="187">
        <v>1750</v>
      </c>
      <c r="E27" s="185"/>
      <c r="F27" s="183"/>
      <c r="G27" s="183"/>
      <c r="H27" s="186"/>
    </row>
    <row r="28" spans="1:8" x14ac:dyDescent="0.2">
      <c r="A28" s="182">
        <v>2</v>
      </c>
      <c r="B28" s="183" t="s">
        <v>436</v>
      </c>
      <c r="C28" s="184" t="s">
        <v>437</v>
      </c>
      <c r="D28" s="188">
        <f>101.325*(1-0.0000225577*D27)^5.25588</f>
        <v>81.993982185088768</v>
      </c>
      <c r="E28" s="185"/>
      <c r="F28" s="183"/>
      <c r="G28" s="183"/>
      <c r="H28" s="186"/>
    </row>
    <row r="29" spans="1:8" x14ac:dyDescent="0.2">
      <c r="A29" s="182">
        <v>3</v>
      </c>
      <c r="B29" s="183" t="s">
        <v>438</v>
      </c>
      <c r="C29" s="184" t="s">
        <v>439</v>
      </c>
      <c r="D29" s="188">
        <f>D28/(0.287058*(273.15+25))</f>
        <v>0.95802647476708658</v>
      </c>
      <c r="E29" s="185"/>
      <c r="F29" s="183"/>
      <c r="G29" s="183"/>
      <c r="H29" s="186"/>
    </row>
    <row r="30" spans="1:8" ht="25.5" x14ac:dyDescent="0.2">
      <c r="A30" s="182">
        <v>4</v>
      </c>
      <c r="B30" s="183" t="s">
        <v>440</v>
      </c>
      <c r="C30" s="184" t="s">
        <v>441</v>
      </c>
      <c r="D30" s="187">
        <v>37.5</v>
      </c>
      <c r="E30" s="185"/>
      <c r="F30" s="183"/>
      <c r="G30" s="183"/>
      <c r="H30" s="186"/>
    </row>
    <row r="31" spans="1:8" ht="25.5" x14ac:dyDescent="0.2">
      <c r="A31" s="182">
        <v>5</v>
      </c>
      <c r="B31" s="183" t="s">
        <v>442</v>
      </c>
      <c r="C31" s="184" t="s">
        <v>441</v>
      </c>
      <c r="D31" s="187">
        <v>23.6</v>
      </c>
      <c r="E31" s="185"/>
      <c r="F31" s="183"/>
      <c r="G31" s="183"/>
      <c r="H31" s="186"/>
    </row>
    <row r="32" spans="1:8" ht="25.5" x14ac:dyDescent="0.2">
      <c r="A32" s="182">
        <v>6</v>
      </c>
      <c r="B32" s="183" t="s">
        <v>443</v>
      </c>
      <c r="C32" s="184" t="s">
        <v>441</v>
      </c>
      <c r="D32" s="187">
        <v>-5.0999999999999996</v>
      </c>
      <c r="E32" s="185"/>
      <c r="F32" s="183"/>
      <c r="G32" s="183"/>
      <c r="H32" s="186"/>
    </row>
    <row r="33" spans="1:8" ht="25.5" x14ac:dyDescent="0.2">
      <c r="A33" s="182">
        <v>7</v>
      </c>
      <c r="B33" s="183" t="s">
        <v>444</v>
      </c>
      <c r="C33" s="184" t="s">
        <v>264</v>
      </c>
      <c r="D33" s="187" t="s">
        <v>445</v>
      </c>
      <c r="E33" s="185"/>
      <c r="F33" s="183"/>
      <c r="G33" s="183"/>
      <c r="H33" s="186"/>
    </row>
    <row r="34" spans="1:8" x14ac:dyDescent="0.2">
      <c r="A34" s="182">
        <v>8</v>
      </c>
      <c r="B34" s="183" t="s">
        <v>446</v>
      </c>
      <c r="C34" s="184" t="s">
        <v>447</v>
      </c>
      <c r="D34" s="187" t="s">
        <v>448</v>
      </c>
      <c r="E34" s="185"/>
      <c r="F34" s="183"/>
      <c r="G34" s="183"/>
      <c r="H34" s="186"/>
    </row>
    <row r="35" spans="1:8" x14ac:dyDescent="0.2">
      <c r="A35" s="182">
        <v>9</v>
      </c>
      <c r="B35" s="183" t="s">
        <v>449</v>
      </c>
      <c r="C35" s="184" t="s">
        <v>447</v>
      </c>
      <c r="D35" s="187" t="s">
        <v>450</v>
      </c>
      <c r="E35" s="185"/>
      <c r="F35" s="183"/>
      <c r="G35" s="183"/>
      <c r="H35" s="186"/>
    </row>
    <row r="36" spans="1:8" ht="25.5" x14ac:dyDescent="0.2">
      <c r="A36" s="182">
        <v>10</v>
      </c>
      <c r="B36" s="183" t="s">
        <v>451</v>
      </c>
      <c r="C36" s="184" t="s">
        <v>452</v>
      </c>
      <c r="D36" s="187" t="s">
        <v>453</v>
      </c>
      <c r="E36" s="185"/>
      <c r="F36" s="183"/>
      <c r="G36" s="183"/>
      <c r="H36" s="186"/>
    </row>
    <row r="37" spans="1:8" ht="25.5" x14ac:dyDescent="0.2">
      <c r="A37" s="182">
        <v>11</v>
      </c>
      <c r="B37" s="183" t="s">
        <v>454</v>
      </c>
      <c r="C37" s="184" t="s">
        <v>455</v>
      </c>
      <c r="D37" s="187" t="s">
        <v>456</v>
      </c>
      <c r="E37" s="185"/>
      <c r="F37" s="183"/>
      <c r="G37" s="183"/>
      <c r="H37" s="186"/>
    </row>
    <row r="38" spans="1:8" x14ac:dyDescent="0.2">
      <c r="A38" s="182">
        <v>12</v>
      </c>
      <c r="B38" s="183" t="s">
        <v>457</v>
      </c>
      <c r="C38" s="184" t="s">
        <v>264</v>
      </c>
      <c r="D38" s="187" t="s">
        <v>458</v>
      </c>
      <c r="E38" s="185"/>
      <c r="F38" s="183"/>
      <c r="G38" s="183"/>
      <c r="H38" s="186"/>
    </row>
    <row r="39" spans="1:8" x14ac:dyDescent="0.2">
      <c r="A39" s="208" t="s">
        <v>459</v>
      </c>
      <c r="B39" s="209"/>
      <c r="C39" s="209"/>
      <c r="D39" s="209"/>
      <c r="E39" s="209"/>
      <c r="F39" s="209"/>
      <c r="G39" s="209"/>
      <c r="H39" s="210"/>
    </row>
    <row r="40" spans="1:8" ht="25.5" x14ac:dyDescent="0.2">
      <c r="A40" s="182">
        <v>1</v>
      </c>
      <c r="B40" s="183" t="s">
        <v>460</v>
      </c>
      <c r="C40" s="184" t="s">
        <v>264</v>
      </c>
      <c r="D40" s="184" t="s">
        <v>461</v>
      </c>
      <c r="E40" s="185"/>
      <c r="F40" s="183"/>
      <c r="G40" s="183"/>
      <c r="H40" s="186"/>
    </row>
    <row r="41" spans="1:8" x14ac:dyDescent="0.2">
      <c r="A41" s="182">
        <v>2</v>
      </c>
      <c r="B41" s="183" t="s">
        <v>462</v>
      </c>
      <c r="C41" s="184" t="s">
        <v>264</v>
      </c>
      <c r="D41" s="184" t="s">
        <v>463</v>
      </c>
      <c r="E41" s="185"/>
      <c r="F41" s="183"/>
      <c r="G41" s="183"/>
      <c r="H41" s="186"/>
    </row>
    <row r="42" spans="1:8" x14ac:dyDescent="0.2">
      <c r="A42" s="182">
        <v>3</v>
      </c>
      <c r="B42" s="183" t="s">
        <v>464</v>
      </c>
      <c r="C42" s="184" t="s">
        <v>455</v>
      </c>
      <c r="D42" s="184" t="s">
        <v>456</v>
      </c>
      <c r="E42" s="185"/>
      <c r="F42" s="183"/>
      <c r="G42" s="183"/>
      <c r="H42" s="186"/>
    </row>
    <row r="43" spans="1:8" x14ac:dyDescent="0.2">
      <c r="A43" s="182">
        <v>4</v>
      </c>
      <c r="B43" s="183" t="s">
        <v>465</v>
      </c>
      <c r="C43" s="184" t="s">
        <v>455</v>
      </c>
      <c r="D43" s="184" t="s">
        <v>113</v>
      </c>
      <c r="E43" s="185"/>
      <c r="F43" s="183"/>
      <c r="G43" s="183"/>
      <c r="H43" s="186"/>
    </row>
    <row r="44" spans="1:8" x14ac:dyDescent="0.2">
      <c r="A44" s="208" t="s">
        <v>466</v>
      </c>
      <c r="B44" s="209"/>
      <c r="C44" s="209"/>
      <c r="D44" s="209"/>
      <c r="E44" s="209"/>
      <c r="F44" s="209"/>
      <c r="G44" s="209"/>
      <c r="H44" s="210"/>
    </row>
    <row r="45" spans="1:8" x14ac:dyDescent="0.2">
      <c r="A45" s="182">
        <v>1</v>
      </c>
      <c r="B45" s="183" t="s">
        <v>467</v>
      </c>
      <c r="C45" s="184" t="s">
        <v>264</v>
      </c>
      <c r="D45" s="187" t="s">
        <v>468</v>
      </c>
      <c r="E45" s="185"/>
      <c r="F45" s="183"/>
      <c r="G45" s="183"/>
      <c r="H45" s="186"/>
    </row>
    <row r="46" spans="1:8" ht="25.5" x14ac:dyDescent="0.2">
      <c r="A46" s="182">
        <v>2</v>
      </c>
      <c r="B46" s="183" t="s">
        <v>469</v>
      </c>
      <c r="C46" s="184" t="s">
        <v>264</v>
      </c>
      <c r="D46" s="187" t="s">
        <v>470</v>
      </c>
      <c r="E46" s="185"/>
      <c r="F46" s="183"/>
      <c r="G46" s="183"/>
      <c r="H46" s="186"/>
    </row>
    <row r="47" spans="1:8" x14ac:dyDescent="0.2">
      <c r="A47" s="182">
        <v>3</v>
      </c>
      <c r="B47" s="183" t="s">
        <v>471</v>
      </c>
      <c r="C47" s="184" t="s">
        <v>264</v>
      </c>
      <c r="D47" s="187">
        <v>2088</v>
      </c>
      <c r="E47" s="185"/>
      <c r="F47" s="183"/>
      <c r="G47" s="183"/>
      <c r="H47" s="186"/>
    </row>
    <row r="48" spans="1:8" x14ac:dyDescent="0.2">
      <c r="A48" s="182">
        <v>4</v>
      </c>
      <c r="B48" s="183" t="s">
        <v>472</v>
      </c>
      <c r="C48" s="184" t="s">
        <v>178</v>
      </c>
      <c r="D48" s="187" t="s">
        <v>473</v>
      </c>
      <c r="E48" s="185"/>
      <c r="F48" s="183"/>
      <c r="G48" s="183"/>
      <c r="H48" s="186"/>
    </row>
    <row r="49" spans="1:8" x14ac:dyDescent="0.2">
      <c r="A49" s="182">
        <v>5</v>
      </c>
      <c r="B49" s="183" t="s">
        <v>474</v>
      </c>
      <c r="C49" s="184" t="s">
        <v>409</v>
      </c>
      <c r="D49" s="187">
        <v>1</v>
      </c>
      <c r="E49" s="185"/>
      <c r="F49" s="183"/>
      <c r="G49" s="183"/>
      <c r="H49" s="186"/>
    </row>
    <row r="50" spans="1:8" x14ac:dyDescent="0.2">
      <c r="A50" s="182">
        <v>6</v>
      </c>
      <c r="B50" s="183" t="s">
        <v>475</v>
      </c>
      <c r="C50" s="184" t="s">
        <v>409</v>
      </c>
      <c r="D50" s="187">
        <v>1</v>
      </c>
      <c r="E50" s="185"/>
      <c r="F50" s="183"/>
      <c r="G50" s="183"/>
      <c r="H50" s="186"/>
    </row>
    <row r="51" spans="1:8" x14ac:dyDescent="0.2">
      <c r="A51" s="182">
        <v>7</v>
      </c>
      <c r="B51" s="183" t="s">
        <v>476</v>
      </c>
      <c r="C51" s="184" t="s">
        <v>264</v>
      </c>
      <c r="D51" s="187" t="s">
        <v>477</v>
      </c>
      <c r="E51" s="185"/>
      <c r="F51" s="183"/>
      <c r="G51" s="183"/>
      <c r="H51" s="186"/>
    </row>
    <row r="52" spans="1:8" ht="25.5" x14ac:dyDescent="0.2">
      <c r="A52" s="182">
        <v>8</v>
      </c>
      <c r="B52" s="183" t="s">
        <v>478</v>
      </c>
      <c r="C52" s="184" t="s">
        <v>479</v>
      </c>
      <c r="D52" s="187">
        <v>42</v>
      </c>
      <c r="E52" s="185"/>
      <c r="F52" s="183"/>
      <c r="G52" s="183"/>
      <c r="H52" s="186"/>
    </row>
    <row r="53" spans="1:8" ht="25.5" x14ac:dyDescent="0.2">
      <c r="A53" s="182">
        <v>9</v>
      </c>
      <c r="B53" s="183" t="s">
        <v>480</v>
      </c>
      <c r="C53" s="184" t="s">
        <v>479</v>
      </c>
      <c r="D53" s="187" t="s">
        <v>473</v>
      </c>
      <c r="E53" s="185"/>
      <c r="F53" s="183"/>
      <c r="G53" s="183"/>
      <c r="H53" s="186"/>
    </row>
    <row r="54" spans="1:8" ht="25.5" x14ac:dyDescent="0.2">
      <c r="A54" s="182">
        <v>10</v>
      </c>
      <c r="B54" s="183" t="s">
        <v>481</v>
      </c>
      <c r="C54" s="184" t="s">
        <v>479</v>
      </c>
      <c r="D54" s="187" t="s">
        <v>473</v>
      </c>
      <c r="E54" s="185"/>
      <c r="F54" s="183"/>
      <c r="G54" s="183"/>
      <c r="H54" s="186"/>
    </row>
    <row r="55" spans="1:8" ht="25.5" x14ac:dyDescent="0.2">
      <c r="A55" s="182">
        <v>11</v>
      </c>
      <c r="B55" s="183" t="s">
        <v>482</v>
      </c>
      <c r="C55" s="184" t="s">
        <v>264</v>
      </c>
      <c r="D55" s="187" t="s">
        <v>796</v>
      </c>
      <c r="E55" s="185"/>
      <c r="F55" s="183"/>
      <c r="G55" s="183"/>
      <c r="H55" s="186"/>
    </row>
    <row r="56" spans="1:8" ht="25.5" x14ac:dyDescent="0.2">
      <c r="A56" s="182">
        <v>12</v>
      </c>
      <c r="B56" s="183" t="s">
        <v>484</v>
      </c>
      <c r="C56" s="184" t="s">
        <v>441</v>
      </c>
      <c r="D56" s="187">
        <v>38</v>
      </c>
      <c r="E56" s="185"/>
      <c r="F56" s="183"/>
      <c r="G56" s="183"/>
      <c r="H56" s="186"/>
    </row>
    <row r="57" spans="1:8" x14ac:dyDescent="0.2">
      <c r="A57" s="182">
        <v>13</v>
      </c>
      <c r="B57" s="183" t="s">
        <v>485</v>
      </c>
      <c r="C57" s="184" t="s">
        <v>441</v>
      </c>
      <c r="D57" s="187">
        <v>19</v>
      </c>
      <c r="E57" s="185"/>
      <c r="F57" s="183"/>
      <c r="G57" s="183"/>
      <c r="H57" s="186"/>
    </row>
    <row r="58" spans="1:8" x14ac:dyDescent="0.2">
      <c r="A58" s="182">
        <v>14</v>
      </c>
      <c r="B58" s="183" t="s">
        <v>486</v>
      </c>
      <c r="C58" s="184" t="s">
        <v>441</v>
      </c>
      <c r="D58" s="188">
        <f>D56-D57</f>
        <v>19</v>
      </c>
      <c r="E58" s="185"/>
      <c r="F58" s="183"/>
      <c r="G58" s="183"/>
      <c r="H58" s="186"/>
    </row>
    <row r="59" spans="1:8" x14ac:dyDescent="0.2">
      <c r="A59" s="182">
        <v>15</v>
      </c>
      <c r="B59" s="183" t="s">
        <v>487</v>
      </c>
      <c r="C59" s="184" t="s">
        <v>488</v>
      </c>
      <c r="D59" s="187">
        <v>30</v>
      </c>
      <c r="E59" s="185"/>
      <c r="F59" s="183"/>
      <c r="G59" s="183"/>
      <c r="H59" s="186"/>
    </row>
    <row r="60" spans="1:8" ht="25.5" x14ac:dyDescent="0.2">
      <c r="A60" s="182">
        <v>16</v>
      </c>
      <c r="B60" s="183" t="s">
        <v>489</v>
      </c>
      <c r="C60" s="184" t="s">
        <v>490</v>
      </c>
      <c r="D60" s="187" t="s">
        <v>491</v>
      </c>
      <c r="E60" s="185"/>
      <c r="F60" s="183"/>
      <c r="G60" s="183"/>
      <c r="H60" s="186"/>
    </row>
    <row r="61" spans="1:8" ht="25.5" x14ac:dyDescent="0.2">
      <c r="A61" s="182">
        <v>17</v>
      </c>
      <c r="B61" s="183" t="s">
        <v>492</v>
      </c>
      <c r="C61" s="184" t="s">
        <v>493</v>
      </c>
      <c r="D61" s="187" t="s">
        <v>494</v>
      </c>
      <c r="E61" s="185"/>
      <c r="F61" s="183"/>
      <c r="G61" s="183"/>
      <c r="H61" s="186"/>
    </row>
    <row r="62" spans="1:8" ht="25.5" x14ac:dyDescent="0.2">
      <c r="A62" s="182">
        <v>18</v>
      </c>
      <c r="B62" s="183" t="s">
        <v>495</v>
      </c>
      <c r="C62" s="184" t="s">
        <v>490</v>
      </c>
      <c r="D62" s="187" t="s">
        <v>473</v>
      </c>
      <c r="E62" s="185"/>
      <c r="F62" s="183"/>
      <c r="G62" s="183"/>
      <c r="H62" s="186"/>
    </row>
    <row r="63" spans="1:8" x14ac:dyDescent="0.2">
      <c r="A63" s="182">
        <v>19</v>
      </c>
      <c r="B63" s="183" t="s">
        <v>496</v>
      </c>
      <c r="C63" s="184" t="s">
        <v>497</v>
      </c>
      <c r="D63" s="187" t="s">
        <v>473</v>
      </c>
      <c r="E63" s="185"/>
      <c r="F63" s="183"/>
      <c r="G63" s="183"/>
      <c r="H63" s="186"/>
    </row>
    <row r="64" spans="1:8" x14ac:dyDescent="0.2">
      <c r="A64" s="182">
        <v>20</v>
      </c>
      <c r="B64" s="183" t="s">
        <v>498</v>
      </c>
      <c r="C64" s="184" t="s">
        <v>497</v>
      </c>
      <c r="D64" s="187" t="s">
        <v>473</v>
      </c>
      <c r="E64" s="185"/>
      <c r="F64" s="183"/>
      <c r="G64" s="183"/>
      <c r="H64" s="186"/>
    </row>
    <row r="65" spans="1:8" x14ac:dyDescent="0.2">
      <c r="A65" s="208" t="s">
        <v>499</v>
      </c>
      <c r="B65" s="209"/>
      <c r="C65" s="209"/>
      <c r="D65" s="209"/>
      <c r="E65" s="209"/>
      <c r="F65" s="209"/>
      <c r="G65" s="209"/>
      <c r="H65" s="210"/>
    </row>
    <row r="66" spans="1:8" x14ac:dyDescent="0.2">
      <c r="A66" s="182">
        <v>1</v>
      </c>
      <c r="B66" s="183" t="s">
        <v>500</v>
      </c>
      <c r="C66" s="184" t="s">
        <v>264</v>
      </c>
      <c r="D66" s="187" t="s">
        <v>501</v>
      </c>
      <c r="E66" s="185"/>
      <c r="F66" s="183"/>
      <c r="G66" s="183"/>
      <c r="H66" s="186"/>
    </row>
    <row r="67" spans="1:8" ht="25.5" x14ac:dyDescent="0.2">
      <c r="A67" s="182">
        <v>2</v>
      </c>
      <c r="B67" s="183" t="s">
        <v>502</v>
      </c>
      <c r="C67" s="184" t="s">
        <v>264</v>
      </c>
      <c r="D67" s="187" t="s">
        <v>503</v>
      </c>
      <c r="E67" s="185"/>
      <c r="F67" s="183"/>
      <c r="G67" s="183"/>
      <c r="H67" s="186"/>
    </row>
    <row r="68" spans="1:8" x14ac:dyDescent="0.2">
      <c r="A68" s="182">
        <v>3</v>
      </c>
      <c r="B68" s="183" t="s">
        <v>504</v>
      </c>
      <c r="C68" s="184" t="s">
        <v>264</v>
      </c>
      <c r="D68" s="187" t="s">
        <v>505</v>
      </c>
      <c r="E68" s="185"/>
      <c r="F68" s="183"/>
      <c r="G68" s="183"/>
      <c r="H68" s="186"/>
    </row>
    <row r="69" spans="1:8" x14ac:dyDescent="0.2">
      <c r="A69" s="182">
        <v>4</v>
      </c>
      <c r="B69" s="183" t="s">
        <v>506</v>
      </c>
      <c r="C69" s="184" t="s">
        <v>507</v>
      </c>
      <c r="D69" s="188">
        <f>D52/(D29*1.005*D58)</f>
        <v>2.2958955001343595</v>
      </c>
      <c r="E69" s="185"/>
      <c r="F69" s="183"/>
      <c r="G69" s="183"/>
      <c r="H69" s="186"/>
    </row>
    <row r="70" spans="1:8" x14ac:dyDescent="0.2">
      <c r="A70" s="182">
        <v>5</v>
      </c>
      <c r="B70" s="183" t="s">
        <v>508</v>
      </c>
      <c r="C70" s="184" t="s">
        <v>509</v>
      </c>
      <c r="D70" s="187" t="s">
        <v>510</v>
      </c>
      <c r="E70" s="185"/>
      <c r="F70" s="183"/>
      <c r="G70" s="183"/>
      <c r="H70" s="186"/>
    </row>
    <row r="71" spans="1:8" x14ac:dyDescent="0.2">
      <c r="A71" s="182">
        <v>6</v>
      </c>
      <c r="B71" s="183" t="s">
        <v>511</v>
      </c>
      <c r="C71" s="184" t="s">
        <v>409</v>
      </c>
      <c r="D71" s="187" t="s">
        <v>473</v>
      </c>
      <c r="E71" s="185"/>
      <c r="F71" s="183"/>
      <c r="G71" s="183"/>
      <c r="H71" s="186"/>
    </row>
    <row r="72" spans="1:8" x14ac:dyDescent="0.2">
      <c r="A72" s="182">
        <v>7</v>
      </c>
      <c r="B72" s="183" t="s">
        <v>512</v>
      </c>
      <c r="C72" s="184" t="s">
        <v>513</v>
      </c>
      <c r="D72" s="187">
        <v>0</v>
      </c>
      <c r="E72" s="185"/>
      <c r="F72" s="183"/>
      <c r="G72" s="183"/>
      <c r="H72" s="186"/>
    </row>
    <row r="73" spans="1:8" x14ac:dyDescent="0.2">
      <c r="A73" s="182">
        <v>8</v>
      </c>
      <c r="B73" s="183" t="s">
        <v>514</v>
      </c>
      <c r="C73" s="184" t="s">
        <v>513</v>
      </c>
      <c r="D73" s="187">
        <v>200</v>
      </c>
      <c r="E73" s="185"/>
      <c r="F73" s="183"/>
      <c r="G73" s="183"/>
      <c r="H73" s="186"/>
    </row>
    <row r="74" spans="1:8" x14ac:dyDescent="0.2">
      <c r="A74" s="182">
        <v>9</v>
      </c>
      <c r="B74" s="183" t="s">
        <v>515</v>
      </c>
      <c r="C74" s="184" t="s">
        <v>264</v>
      </c>
      <c r="D74" s="187" t="s">
        <v>516</v>
      </c>
      <c r="E74" s="185"/>
      <c r="F74" s="183"/>
      <c r="G74" s="183"/>
      <c r="H74" s="186"/>
    </row>
    <row r="75" spans="1:8" x14ac:dyDescent="0.2">
      <c r="A75" s="182">
        <v>10</v>
      </c>
      <c r="B75" s="183" t="s">
        <v>517</v>
      </c>
      <c r="C75" s="184" t="s">
        <v>497</v>
      </c>
      <c r="D75" s="187" t="s">
        <v>473</v>
      </c>
      <c r="E75" s="185"/>
      <c r="F75" s="183"/>
      <c r="G75" s="183"/>
      <c r="H75" s="186"/>
    </row>
    <row r="76" spans="1:8" x14ac:dyDescent="0.2">
      <c r="A76" s="182">
        <v>11</v>
      </c>
      <c r="B76" s="183" t="s">
        <v>518</v>
      </c>
      <c r="C76" s="184" t="s">
        <v>497</v>
      </c>
      <c r="D76" s="187" t="s">
        <v>473</v>
      </c>
      <c r="E76" s="185"/>
      <c r="F76" s="183"/>
      <c r="G76" s="183"/>
      <c r="H76" s="186"/>
    </row>
    <row r="77" spans="1:8" x14ac:dyDescent="0.2">
      <c r="A77" s="182">
        <v>12</v>
      </c>
      <c r="B77" s="183" t="s">
        <v>519</v>
      </c>
      <c r="C77" s="184" t="s">
        <v>14</v>
      </c>
      <c r="D77" s="187" t="s">
        <v>473</v>
      </c>
      <c r="E77" s="185"/>
      <c r="F77" s="183"/>
      <c r="G77" s="183"/>
      <c r="H77" s="186"/>
    </row>
    <row r="78" spans="1:8" ht="25.5" x14ac:dyDescent="0.2">
      <c r="A78" s="182">
        <v>13</v>
      </c>
      <c r="B78" s="183" t="s">
        <v>520</v>
      </c>
      <c r="C78" s="184" t="s">
        <v>264</v>
      </c>
      <c r="D78" s="187" t="s">
        <v>521</v>
      </c>
      <c r="E78" s="185"/>
      <c r="F78" s="183"/>
      <c r="G78" s="183"/>
      <c r="H78" s="186"/>
    </row>
    <row r="79" spans="1:8" x14ac:dyDescent="0.2">
      <c r="A79" s="208" t="s">
        <v>522</v>
      </c>
      <c r="B79" s="209"/>
      <c r="C79" s="209"/>
      <c r="D79" s="209"/>
      <c r="E79" s="209"/>
      <c r="F79" s="209"/>
      <c r="G79" s="209"/>
      <c r="H79" s="210"/>
    </row>
    <row r="80" spans="1:8" x14ac:dyDescent="0.2">
      <c r="A80" s="182">
        <v>1</v>
      </c>
      <c r="B80" s="183" t="s">
        <v>500</v>
      </c>
      <c r="C80" s="184" t="s">
        <v>264</v>
      </c>
      <c r="D80" s="187" t="s">
        <v>501</v>
      </c>
      <c r="E80" s="185"/>
      <c r="F80" s="183"/>
      <c r="G80" s="183"/>
      <c r="H80" s="186"/>
    </row>
    <row r="81" spans="1:8" x14ac:dyDescent="0.2">
      <c r="A81" s="182">
        <v>2</v>
      </c>
      <c r="B81" s="183" t="s">
        <v>523</v>
      </c>
      <c r="C81" s="184" t="s">
        <v>264</v>
      </c>
      <c r="D81" s="187" t="s">
        <v>473</v>
      </c>
      <c r="E81" s="185"/>
      <c r="F81" s="183"/>
      <c r="G81" s="183"/>
      <c r="H81" s="186"/>
    </row>
    <row r="82" spans="1:8" x14ac:dyDescent="0.2">
      <c r="A82" s="182">
        <v>3</v>
      </c>
      <c r="B82" s="183" t="s">
        <v>519</v>
      </c>
      <c r="C82" s="184" t="s">
        <v>14</v>
      </c>
      <c r="D82" s="187" t="s">
        <v>473</v>
      </c>
      <c r="E82" s="185"/>
      <c r="F82" s="183"/>
      <c r="G82" s="183"/>
      <c r="H82" s="186"/>
    </row>
    <row r="83" spans="1:8" x14ac:dyDescent="0.2">
      <c r="A83" s="182">
        <v>4</v>
      </c>
      <c r="B83" s="183" t="s">
        <v>518</v>
      </c>
      <c r="C83" s="184" t="s">
        <v>497</v>
      </c>
      <c r="D83" s="187" t="s">
        <v>473</v>
      </c>
      <c r="E83" s="185"/>
      <c r="F83" s="183"/>
      <c r="G83" s="183"/>
      <c r="H83" s="186"/>
    </row>
    <row r="84" spans="1:8" x14ac:dyDescent="0.2">
      <c r="A84" s="182">
        <v>5</v>
      </c>
      <c r="B84" s="183" t="s">
        <v>524</v>
      </c>
      <c r="C84" s="184" t="s">
        <v>409</v>
      </c>
      <c r="D84" s="187" t="s">
        <v>473</v>
      </c>
      <c r="E84" s="185"/>
      <c r="F84" s="183"/>
      <c r="G84" s="183"/>
      <c r="H84" s="186"/>
    </row>
    <row r="85" spans="1:8" x14ac:dyDescent="0.2">
      <c r="A85" s="182">
        <v>6</v>
      </c>
      <c r="B85" s="183" t="s">
        <v>525</v>
      </c>
      <c r="C85" s="184" t="s">
        <v>526</v>
      </c>
      <c r="D85" s="187" t="s">
        <v>473</v>
      </c>
      <c r="E85" s="185"/>
      <c r="F85" s="183"/>
      <c r="G85" s="183"/>
      <c r="H85" s="186"/>
    </row>
    <row r="86" spans="1:8" x14ac:dyDescent="0.2">
      <c r="A86" s="182">
        <v>7</v>
      </c>
      <c r="B86" s="183" t="s">
        <v>527</v>
      </c>
      <c r="C86" s="184" t="s">
        <v>507</v>
      </c>
      <c r="D86" s="187" t="s">
        <v>473</v>
      </c>
      <c r="E86" s="185"/>
      <c r="F86" s="183"/>
      <c r="G86" s="183"/>
      <c r="H86" s="186"/>
    </row>
    <row r="87" spans="1:8" x14ac:dyDescent="0.2">
      <c r="A87" s="208" t="s">
        <v>528</v>
      </c>
      <c r="B87" s="209"/>
      <c r="C87" s="209"/>
      <c r="D87" s="209"/>
      <c r="E87" s="209"/>
      <c r="F87" s="209"/>
      <c r="G87" s="209"/>
      <c r="H87" s="210"/>
    </row>
    <row r="88" spans="1:8" x14ac:dyDescent="0.2">
      <c r="A88" s="182">
        <v>1</v>
      </c>
      <c r="B88" s="183" t="s">
        <v>529</v>
      </c>
      <c r="C88" s="184" t="s">
        <v>455</v>
      </c>
      <c r="D88" s="187" t="s">
        <v>113</v>
      </c>
      <c r="E88" s="185"/>
      <c r="F88" s="183"/>
      <c r="G88" s="183"/>
      <c r="H88" s="186"/>
    </row>
    <row r="89" spans="1:8" x14ac:dyDescent="0.2">
      <c r="A89" s="182">
        <v>2</v>
      </c>
      <c r="B89" s="183" t="s">
        <v>530</v>
      </c>
      <c r="C89" s="184" t="s">
        <v>264</v>
      </c>
      <c r="D89" s="187" t="s">
        <v>531</v>
      </c>
      <c r="E89" s="185"/>
      <c r="F89" s="183"/>
      <c r="G89" s="183"/>
      <c r="H89" s="186"/>
    </row>
    <row r="90" spans="1:8" ht="25.5" x14ac:dyDescent="0.2">
      <c r="A90" s="182">
        <v>3</v>
      </c>
      <c r="B90" s="183" t="s">
        <v>532</v>
      </c>
      <c r="C90" s="184" t="s">
        <v>264</v>
      </c>
      <c r="D90" s="187" t="s">
        <v>533</v>
      </c>
      <c r="E90" s="185"/>
      <c r="F90" s="183"/>
      <c r="G90" s="183"/>
      <c r="H90" s="186"/>
    </row>
    <row r="91" spans="1:8" x14ac:dyDescent="0.2">
      <c r="A91" s="182">
        <v>4</v>
      </c>
      <c r="B91" s="183" t="s">
        <v>534</v>
      </c>
      <c r="C91" s="184" t="s">
        <v>409</v>
      </c>
      <c r="D91" s="187" t="s">
        <v>473</v>
      </c>
      <c r="E91" s="185"/>
      <c r="F91" s="183"/>
      <c r="G91" s="183"/>
      <c r="H91" s="186"/>
    </row>
    <row r="92" spans="1:8" x14ac:dyDescent="0.2">
      <c r="A92" s="182">
        <v>5</v>
      </c>
      <c r="B92" s="183" t="s">
        <v>535</v>
      </c>
      <c r="C92" s="184" t="s">
        <v>536</v>
      </c>
      <c r="D92" s="187" t="s">
        <v>473</v>
      </c>
      <c r="E92" s="185"/>
      <c r="F92" s="183"/>
      <c r="G92" s="183"/>
      <c r="H92" s="186"/>
    </row>
    <row r="93" spans="1:8" x14ac:dyDescent="0.2">
      <c r="A93" s="182">
        <v>6</v>
      </c>
      <c r="B93" s="183" t="s">
        <v>537</v>
      </c>
      <c r="C93" s="184" t="s">
        <v>264</v>
      </c>
      <c r="D93" s="187" t="s">
        <v>538</v>
      </c>
      <c r="E93" s="185"/>
      <c r="F93" s="183"/>
      <c r="G93" s="183"/>
      <c r="H93" s="186"/>
    </row>
    <row r="94" spans="1:8" x14ac:dyDescent="0.2">
      <c r="A94" s="182">
        <v>7</v>
      </c>
      <c r="B94" s="183" t="s">
        <v>539</v>
      </c>
      <c r="C94" s="184" t="s">
        <v>540</v>
      </c>
      <c r="D94" s="187" t="s">
        <v>473</v>
      </c>
      <c r="E94" s="185"/>
      <c r="F94" s="183"/>
      <c r="G94" s="183"/>
      <c r="H94" s="186"/>
    </row>
    <row r="95" spans="1:8" x14ac:dyDescent="0.2">
      <c r="A95" s="182">
        <v>8</v>
      </c>
      <c r="B95" s="183" t="s">
        <v>541</v>
      </c>
      <c r="C95" s="184" t="s">
        <v>264</v>
      </c>
      <c r="D95" s="187" t="s">
        <v>542</v>
      </c>
      <c r="E95" s="185"/>
      <c r="F95" s="183"/>
      <c r="G95" s="183"/>
      <c r="H95" s="186"/>
    </row>
    <row r="96" spans="1:8" x14ac:dyDescent="0.2">
      <c r="A96" s="208" t="s">
        <v>543</v>
      </c>
      <c r="B96" s="209"/>
      <c r="C96" s="209"/>
      <c r="D96" s="209"/>
      <c r="E96" s="209"/>
      <c r="F96" s="209"/>
      <c r="G96" s="209"/>
      <c r="H96" s="210"/>
    </row>
    <row r="97" spans="1:8" ht="25.5" x14ac:dyDescent="0.2">
      <c r="A97" s="182">
        <v>1</v>
      </c>
      <c r="B97" s="183" t="s">
        <v>544</v>
      </c>
      <c r="C97" s="184" t="s">
        <v>540</v>
      </c>
      <c r="D97" s="187" t="s">
        <v>473</v>
      </c>
      <c r="E97" s="185"/>
      <c r="F97" s="183"/>
      <c r="G97" s="183"/>
      <c r="H97" s="186"/>
    </row>
    <row r="98" spans="1:8" x14ac:dyDescent="0.2">
      <c r="A98" s="182">
        <v>2</v>
      </c>
      <c r="B98" s="183" t="s">
        <v>545</v>
      </c>
      <c r="C98" s="184" t="s">
        <v>264</v>
      </c>
      <c r="D98" s="187" t="s">
        <v>546</v>
      </c>
      <c r="E98" s="185"/>
      <c r="F98" s="183"/>
      <c r="G98" s="183"/>
      <c r="H98" s="186"/>
    </row>
    <row r="99" spans="1:8" x14ac:dyDescent="0.2">
      <c r="A99" s="182">
        <v>3</v>
      </c>
      <c r="B99" s="183" t="s">
        <v>547</v>
      </c>
      <c r="C99" s="184" t="s">
        <v>264</v>
      </c>
      <c r="D99" s="187" t="s">
        <v>548</v>
      </c>
      <c r="E99" s="185"/>
      <c r="F99" s="183"/>
      <c r="G99" s="183"/>
      <c r="H99" s="186"/>
    </row>
    <row r="100" spans="1:8" x14ac:dyDescent="0.2">
      <c r="A100" s="182">
        <v>4</v>
      </c>
      <c r="B100" s="183" t="s">
        <v>549</v>
      </c>
      <c r="C100" s="184" t="s">
        <v>455</v>
      </c>
      <c r="D100" s="187" t="s">
        <v>113</v>
      </c>
      <c r="E100" s="185"/>
      <c r="F100" s="183"/>
      <c r="G100" s="183"/>
      <c r="H100" s="186"/>
    </row>
    <row r="101" spans="1:8" x14ac:dyDescent="0.2">
      <c r="A101" s="182">
        <v>5</v>
      </c>
      <c r="B101" s="183" t="s">
        <v>550</v>
      </c>
      <c r="C101" s="184" t="s">
        <v>18</v>
      </c>
      <c r="D101" s="187" t="s">
        <v>458</v>
      </c>
      <c r="E101" s="185"/>
      <c r="F101" s="183"/>
      <c r="G101" s="183"/>
      <c r="H101" s="186"/>
    </row>
    <row r="102" spans="1:8" x14ac:dyDescent="0.2">
      <c r="A102" s="182">
        <v>6</v>
      </c>
      <c r="B102" s="183" t="s">
        <v>551</v>
      </c>
      <c r="C102" s="184" t="s">
        <v>552</v>
      </c>
      <c r="D102" s="187" t="s">
        <v>458</v>
      </c>
      <c r="E102" s="185"/>
      <c r="F102" s="183"/>
      <c r="G102" s="183"/>
      <c r="H102" s="186"/>
    </row>
    <row r="103" spans="1:8" ht="25.5" x14ac:dyDescent="0.2">
      <c r="A103" s="182">
        <v>7</v>
      </c>
      <c r="B103" s="183" t="s">
        <v>553</v>
      </c>
      <c r="C103" s="184" t="s">
        <v>264</v>
      </c>
      <c r="D103" s="187" t="s">
        <v>554</v>
      </c>
      <c r="E103" s="185"/>
      <c r="F103" s="183"/>
      <c r="G103" s="183"/>
      <c r="H103" s="186"/>
    </row>
    <row r="104" spans="1:8" x14ac:dyDescent="0.2">
      <c r="A104" s="182">
        <v>8</v>
      </c>
      <c r="B104" s="183" t="s">
        <v>555</v>
      </c>
      <c r="C104" s="184" t="s">
        <v>455</v>
      </c>
      <c r="D104" s="187" t="s">
        <v>456</v>
      </c>
      <c r="E104" s="185"/>
      <c r="F104" s="183"/>
      <c r="G104" s="183"/>
      <c r="H104" s="186"/>
    </row>
    <row r="105" spans="1:8" x14ac:dyDescent="0.2">
      <c r="A105" s="182">
        <v>9</v>
      </c>
      <c r="B105" s="183" t="s">
        <v>556</v>
      </c>
      <c r="C105" s="184" t="s">
        <v>540</v>
      </c>
      <c r="D105" s="187">
        <v>50</v>
      </c>
      <c r="E105" s="185"/>
      <c r="F105" s="183"/>
      <c r="G105" s="183"/>
      <c r="H105" s="186"/>
    </row>
    <row r="106" spans="1:8" ht="25.5" x14ac:dyDescent="0.2">
      <c r="A106" s="182">
        <v>10</v>
      </c>
      <c r="B106" s="183" t="s">
        <v>557</v>
      </c>
      <c r="C106" s="184" t="s">
        <v>455</v>
      </c>
      <c r="D106" s="187" t="s">
        <v>456</v>
      </c>
      <c r="E106" s="185"/>
      <c r="F106" s="183"/>
      <c r="G106" s="183"/>
      <c r="H106" s="186"/>
    </row>
    <row r="107" spans="1:8" ht="23.45" customHeight="1" x14ac:dyDescent="0.2">
      <c r="A107" s="182">
        <v>11</v>
      </c>
      <c r="B107" s="183" t="s">
        <v>558</v>
      </c>
      <c r="C107" s="184" t="s">
        <v>264</v>
      </c>
      <c r="D107" s="187" t="s">
        <v>559</v>
      </c>
      <c r="E107" s="185"/>
      <c r="F107" s="183"/>
      <c r="G107" s="183"/>
      <c r="H107" s="186"/>
    </row>
    <row r="108" spans="1:8" x14ac:dyDescent="0.2">
      <c r="A108" s="182">
        <v>12</v>
      </c>
      <c r="B108" s="183" t="s">
        <v>560</v>
      </c>
      <c r="C108" s="184" t="s">
        <v>455</v>
      </c>
      <c r="D108" s="187" t="s">
        <v>456</v>
      </c>
      <c r="E108" s="185"/>
      <c r="F108" s="183"/>
      <c r="G108" s="183"/>
      <c r="H108" s="186"/>
    </row>
    <row r="109" spans="1:8" ht="25.5" x14ac:dyDescent="0.2">
      <c r="A109" s="182">
        <v>13</v>
      </c>
      <c r="B109" s="183" t="s">
        <v>561</v>
      </c>
      <c r="C109" s="184" t="s">
        <v>264</v>
      </c>
      <c r="D109" s="187" t="s">
        <v>562</v>
      </c>
      <c r="E109" s="185"/>
      <c r="F109" s="183"/>
      <c r="G109" s="183"/>
      <c r="H109" s="186"/>
    </row>
    <row r="110" spans="1:8" ht="38.25" x14ac:dyDescent="0.2">
      <c r="A110" s="182">
        <v>14</v>
      </c>
      <c r="B110" s="183" t="s">
        <v>563</v>
      </c>
      <c r="C110" s="184" t="s">
        <v>552</v>
      </c>
      <c r="D110" s="187" t="s">
        <v>564</v>
      </c>
      <c r="E110" s="185"/>
      <c r="F110" s="183"/>
      <c r="G110" s="183"/>
      <c r="H110" s="186"/>
    </row>
    <row r="111" spans="1:8" ht="33" customHeight="1" x14ac:dyDescent="0.2">
      <c r="A111" s="189"/>
      <c r="B111" s="216" t="s">
        <v>565</v>
      </c>
      <c r="C111" s="216"/>
      <c r="D111" s="216"/>
      <c r="E111" s="216"/>
      <c r="F111" s="216"/>
      <c r="G111" s="216"/>
      <c r="H111" s="217"/>
    </row>
    <row r="112" spans="1:8" x14ac:dyDescent="0.2">
      <c r="A112" s="208" t="s">
        <v>566</v>
      </c>
      <c r="B112" s="209"/>
      <c r="C112" s="209"/>
      <c r="D112" s="209"/>
      <c r="E112" s="209"/>
      <c r="F112" s="209"/>
      <c r="G112" s="209"/>
      <c r="H112" s="210"/>
    </row>
    <row r="113" spans="1:8" x14ac:dyDescent="0.2">
      <c r="A113" s="182">
        <v>1</v>
      </c>
      <c r="B113" s="183" t="s">
        <v>567</v>
      </c>
      <c r="C113" s="184" t="s">
        <v>568</v>
      </c>
      <c r="D113" s="187" t="s">
        <v>569</v>
      </c>
      <c r="E113" s="185"/>
      <c r="F113" s="183"/>
      <c r="G113" s="183"/>
      <c r="H113" s="186"/>
    </row>
    <row r="114" spans="1:8" x14ac:dyDescent="0.2">
      <c r="A114" s="182">
        <v>2</v>
      </c>
      <c r="B114" s="183" t="s">
        <v>570</v>
      </c>
      <c r="C114" s="184" t="s">
        <v>264</v>
      </c>
      <c r="D114" s="187" t="s">
        <v>571</v>
      </c>
      <c r="E114" s="185"/>
      <c r="F114" s="183"/>
      <c r="G114" s="183"/>
      <c r="H114" s="186"/>
    </row>
    <row r="115" spans="1:8" x14ac:dyDescent="0.2">
      <c r="A115" s="182">
        <v>3</v>
      </c>
      <c r="B115" s="183" t="s">
        <v>572</v>
      </c>
      <c r="C115" s="184" t="s">
        <v>455</v>
      </c>
      <c r="D115" s="187" t="s">
        <v>456</v>
      </c>
      <c r="E115" s="185"/>
      <c r="F115" s="183"/>
      <c r="G115" s="183"/>
      <c r="H115" s="186"/>
    </row>
    <row r="116" spans="1:8" x14ac:dyDescent="0.2">
      <c r="A116" s="182">
        <v>4</v>
      </c>
      <c r="B116" s="183" t="s">
        <v>573</v>
      </c>
      <c r="C116" s="184" t="s">
        <v>574</v>
      </c>
      <c r="D116" s="187" t="s">
        <v>575</v>
      </c>
      <c r="E116" s="185"/>
      <c r="F116" s="183"/>
      <c r="G116" s="183"/>
      <c r="H116" s="186"/>
    </row>
    <row r="117" spans="1:8" ht="25.5" x14ac:dyDescent="0.2">
      <c r="A117" s="182">
        <v>5</v>
      </c>
      <c r="B117" s="183" t="s">
        <v>576</v>
      </c>
      <c r="C117" s="184" t="s">
        <v>455</v>
      </c>
      <c r="D117" s="187" t="s">
        <v>456</v>
      </c>
      <c r="E117" s="185"/>
      <c r="F117" s="183"/>
      <c r="G117" s="183"/>
      <c r="H117" s="186"/>
    </row>
    <row r="118" spans="1:8" x14ac:dyDescent="0.2">
      <c r="A118" s="182">
        <v>6</v>
      </c>
      <c r="B118" s="183" t="s">
        <v>577</v>
      </c>
      <c r="C118" s="184" t="s">
        <v>455</v>
      </c>
      <c r="D118" s="187" t="s">
        <v>456</v>
      </c>
      <c r="E118" s="185"/>
      <c r="F118" s="183"/>
      <c r="G118" s="183"/>
      <c r="H118" s="186"/>
    </row>
    <row r="119" spans="1:8" x14ac:dyDescent="0.2">
      <c r="A119" s="182">
        <v>7</v>
      </c>
      <c r="B119" s="183" t="s">
        <v>578</v>
      </c>
      <c r="C119" s="184" t="s">
        <v>579</v>
      </c>
      <c r="D119" s="187" t="s">
        <v>580</v>
      </c>
      <c r="E119" s="185"/>
      <c r="F119" s="183"/>
      <c r="G119" s="183"/>
      <c r="H119" s="186"/>
    </row>
    <row r="120" spans="1:8" x14ac:dyDescent="0.2">
      <c r="A120" s="182">
        <v>8</v>
      </c>
      <c r="B120" s="183" t="s">
        <v>581</v>
      </c>
      <c r="C120" s="184" t="s">
        <v>14</v>
      </c>
      <c r="D120" s="187" t="s">
        <v>473</v>
      </c>
      <c r="E120" s="185"/>
      <c r="F120" s="183"/>
      <c r="G120" s="183"/>
      <c r="H120" s="186"/>
    </row>
    <row r="121" spans="1:8" ht="25.5" x14ac:dyDescent="0.2">
      <c r="A121" s="182">
        <v>9</v>
      </c>
      <c r="B121" s="183" t="s">
        <v>582</v>
      </c>
      <c r="C121" s="184" t="s">
        <v>14</v>
      </c>
      <c r="D121" s="187" t="s">
        <v>473</v>
      </c>
      <c r="E121" s="185"/>
      <c r="F121" s="183"/>
      <c r="G121" s="183"/>
      <c r="H121" s="186"/>
    </row>
    <row r="122" spans="1:8" x14ac:dyDescent="0.2">
      <c r="A122" s="182">
        <v>10</v>
      </c>
      <c r="B122" s="183" t="s">
        <v>583</v>
      </c>
      <c r="C122" s="184" t="s">
        <v>264</v>
      </c>
      <c r="D122" s="187" t="s">
        <v>473</v>
      </c>
      <c r="E122" s="185"/>
      <c r="F122" s="183"/>
      <c r="G122" s="183"/>
      <c r="H122" s="186"/>
    </row>
    <row r="123" spans="1:8" x14ac:dyDescent="0.2">
      <c r="A123" s="182">
        <v>11</v>
      </c>
      <c r="B123" s="183" t="s">
        <v>584</v>
      </c>
      <c r="C123" s="184" t="s">
        <v>14</v>
      </c>
      <c r="D123" s="187" t="s">
        <v>473</v>
      </c>
      <c r="E123" s="185"/>
      <c r="F123" s="183"/>
      <c r="G123" s="183"/>
      <c r="H123" s="186"/>
    </row>
    <row r="124" spans="1:8" ht="25.5" x14ac:dyDescent="0.2">
      <c r="A124" s="182">
        <v>12</v>
      </c>
      <c r="B124" s="183" t="s">
        <v>585</v>
      </c>
      <c r="C124" s="184" t="s">
        <v>14</v>
      </c>
      <c r="D124" s="187" t="s">
        <v>473</v>
      </c>
      <c r="E124" s="185"/>
      <c r="F124" s="183"/>
      <c r="G124" s="183"/>
      <c r="H124" s="186"/>
    </row>
    <row r="125" spans="1:8" x14ac:dyDescent="0.2">
      <c r="A125" s="182">
        <v>13</v>
      </c>
      <c r="B125" s="183" t="s">
        <v>586</v>
      </c>
      <c r="C125" s="184" t="s">
        <v>540</v>
      </c>
      <c r="D125" s="187" t="s">
        <v>473</v>
      </c>
      <c r="E125" s="185"/>
      <c r="F125" s="183"/>
      <c r="G125" s="183"/>
      <c r="H125" s="186"/>
    </row>
    <row r="126" spans="1:8" x14ac:dyDescent="0.2">
      <c r="A126" s="182">
        <v>14</v>
      </c>
      <c r="B126" s="183" t="s">
        <v>587</v>
      </c>
      <c r="C126" s="184" t="s">
        <v>455</v>
      </c>
      <c r="D126" s="187" t="s">
        <v>473</v>
      </c>
      <c r="E126" s="185"/>
      <c r="F126" s="183"/>
      <c r="G126" s="183"/>
      <c r="H126" s="186"/>
    </row>
    <row r="127" spans="1:8" x14ac:dyDescent="0.2">
      <c r="A127" s="182">
        <v>15</v>
      </c>
      <c r="B127" s="183" t="s">
        <v>588</v>
      </c>
      <c r="C127" s="184" t="s">
        <v>488</v>
      </c>
      <c r="D127" s="187" t="s">
        <v>589</v>
      </c>
      <c r="E127" s="185"/>
      <c r="F127" s="183"/>
      <c r="G127" s="183"/>
      <c r="H127" s="186"/>
    </row>
    <row r="128" spans="1:8" x14ac:dyDescent="0.2">
      <c r="A128" s="208" t="s">
        <v>590</v>
      </c>
      <c r="B128" s="209"/>
      <c r="C128" s="209"/>
      <c r="D128" s="209"/>
      <c r="E128" s="209"/>
      <c r="F128" s="209"/>
      <c r="G128" s="209"/>
      <c r="H128" s="210"/>
    </row>
    <row r="129" spans="1:8" x14ac:dyDescent="0.2">
      <c r="A129" s="182">
        <v>1</v>
      </c>
      <c r="B129" s="183" t="s">
        <v>429</v>
      </c>
      <c r="C129" s="184" t="s">
        <v>264</v>
      </c>
      <c r="D129" s="187" t="s">
        <v>430</v>
      </c>
      <c r="E129" s="185"/>
      <c r="F129" s="183"/>
      <c r="G129" s="183"/>
      <c r="H129" s="186"/>
    </row>
    <row r="130" spans="1:8" x14ac:dyDescent="0.2">
      <c r="A130" s="182">
        <v>2</v>
      </c>
      <c r="B130" s="183" t="s">
        <v>591</v>
      </c>
      <c r="C130" s="184" t="s">
        <v>264</v>
      </c>
      <c r="D130" s="187" t="s">
        <v>592</v>
      </c>
      <c r="E130" s="185"/>
      <c r="F130" s="183"/>
      <c r="G130" s="183"/>
      <c r="H130" s="186"/>
    </row>
    <row r="131" spans="1:8" x14ac:dyDescent="0.2">
      <c r="A131" s="182">
        <v>3</v>
      </c>
      <c r="B131" s="183" t="s">
        <v>593</v>
      </c>
      <c r="C131" s="184" t="s">
        <v>455</v>
      </c>
      <c r="D131" s="187" t="s">
        <v>456</v>
      </c>
      <c r="E131" s="185"/>
      <c r="F131" s="183"/>
      <c r="G131" s="183"/>
      <c r="H131" s="186"/>
    </row>
    <row r="132" spans="1:8" x14ac:dyDescent="0.2">
      <c r="A132" s="182">
        <v>4</v>
      </c>
      <c r="B132" s="183" t="s">
        <v>594</v>
      </c>
      <c r="C132" s="184" t="s">
        <v>455</v>
      </c>
      <c r="D132" s="187" t="s">
        <v>113</v>
      </c>
      <c r="E132" s="185"/>
      <c r="F132" s="183"/>
      <c r="G132" s="183"/>
      <c r="H132" s="186"/>
    </row>
    <row r="133" spans="1:8" x14ac:dyDescent="0.2">
      <c r="A133" s="182">
        <v>5</v>
      </c>
      <c r="B133" s="183" t="s">
        <v>595</v>
      </c>
      <c r="C133" s="184" t="s">
        <v>441</v>
      </c>
      <c r="D133" s="187" t="s">
        <v>458</v>
      </c>
      <c r="E133" s="185"/>
      <c r="F133" s="183"/>
      <c r="G133" s="183"/>
      <c r="H133" s="186"/>
    </row>
    <row r="134" spans="1:8" x14ac:dyDescent="0.2">
      <c r="A134" s="182">
        <v>6</v>
      </c>
      <c r="B134" s="183" t="s">
        <v>596</v>
      </c>
      <c r="C134" s="184" t="s">
        <v>455</v>
      </c>
      <c r="D134" s="187" t="s">
        <v>113</v>
      </c>
      <c r="E134" s="185"/>
      <c r="F134" s="183"/>
      <c r="G134" s="183"/>
      <c r="H134" s="186"/>
    </row>
    <row r="135" spans="1:8" x14ac:dyDescent="0.2">
      <c r="A135" s="182">
        <v>7</v>
      </c>
      <c r="B135" s="183" t="s">
        <v>597</v>
      </c>
      <c r="C135" s="184" t="s">
        <v>455</v>
      </c>
      <c r="D135" s="187" t="s">
        <v>456</v>
      </c>
      <c r="E135" s="185"/>
      <c r="F135" s="183"/>
      <c r="G135" s="183"/>
      <c r="H135" s="186"/>
    </row>
    <row r="136" spans="1:8" x14ac:dyDescent="0.2">
      <c r="A136" s="208" t="s">
        <v>598</v>
      </c>
      <c r="B136" s="209"/>
      <c r="C136" s="209"/>
      <c r="D136" s="209"/>
      <c r="E136" s="209"/>
      <c r="F136" s="209"/>
      <c r="G136" s="209"/>
      <c r="H136" s="210"/>
    </row>
    <row r="137" spans="1:8" ht="25.5" x14ac:dyDescent="0.2">
      <c r="A137" s="182">
        <v>1</v>
      </c>
      <c r="B137" s="183" t="s">
        <v>599</v>
      </c>
      <c r="C137" s="184" t="s">
        <v>264</v>
      </c>
      <c r="D137" s="187" t="s">
        <v>600</v>
      </c>
      <c r="E137" s="185"/>
      <c r="F137" s="183"/>
      <c r="G137" s="183"/>
      <c r="H137" s="186"/>
    </row>
    <row r="138" spans="1:8" ht="25.5" x14ac:dyDescent="0.2">
      <c r="A138" s="182">
        <v>2</v>
      </c>
      <c r="B138" s="183" t="s">
        <v>601</v>
      </c>
      <c r="C138" s="184" t="s">
        <v>455</v>
      </c>
      <c r="D138" s="187" t="s">
        <v>113</v>
      </c>
      <c r="E138" s="185"/>
      <c r="F138" s="183"/>
      <c r="G138" s="183"/>
      <c r="H138" s="186"/>
    </row>
    <row r="139" spans="1:8" x14ac:dyDescent="0.2">
      <c r="A139" s="182">
        <v>3</v>
      </c>
      <c r="B139" s="183" t="s">
        <v>602</v>
      </c>
      <c r="C139" s="184" t="s">
        <v>455</v>
      </c>
      <c r="D139" s="187" t="s">
        <v>456</v>
      </c>
      <c r="E139" s="185"/>
      <c r="F139" s="183"/>
      <c r="G139" s="183"/>
      <c r="H139" s="186"/>
    </row>
    <row r="140" spans="1:8" x14ac:dyDescent="0.2">
      <c r="A140" s="182">
        <v>4</v>
      </c>
      <c r="B140" s="183" t="s">
        <v>603</v>
      </c>
      <c r="C140" s="184" t="s">
        <v>455</v>
      </c>
      <c r="D140" s="187" t="s">
        <v>456</v>
      </c>
      <c r="E140" s="185"/>
      <c r="F140" s="183"/>
      <c r="G140" s="183"/>
      <c r="H140" s="186"/>
    </row>
    <row r="141" spans="1:8" x14ac:dyDescent="0.2">
      <c r="A141" s="182">
        <v>5</v>
      </c>
      <c r="B141" s="183" t="s">
        <v>604</v>
      </c>
      <c r="C141" s="184" t="s">
        <v>455</v>
      </c>
      <c r="D141" s="187" t="s">
        <v>456</v>
      </c>
      <c r="E141" s="185"/>
      <c r="F141" s="183"/>
      <c r="G141" s="183"/>
      <c r="H141" s="186"/>
    </row>
    <row r="142" spans="1:8" x14ac:dyDescent="0.2">
      <c r="A142" s="182">
        <v>6</v>
      </c>
      <c r="B142" s="183" t="s">
        <v>605</v>
      </c>
      <c r="C142" s="184" t="s">
        <v>455</v>
      </c>
      <c r="D142" s="187" t="s">
        <v>456</v>
      </c>
      <c r="E142" s="185"/>
      <c r="F142" s="183"/>
      <c r="G142" s="183"/>
      <c r="H142" s="186"/>
    </row>
    <row r="143" spans="1:8" ht="25.5" x14ac:dyDescent="0.2">
      <c r="A143" s="182">
        <v>7</v>
      </c>
      <c r="B143" s="183" t="s">
        <v>606</v>
      </c>
      <c r="C143" s="184" t="s">
        <v>455</v>
      </c>
      <c r="D143" s="187" t="s">
        <v>456</v>
      </c>
      <c r="E143" s="185"/>
      <c r="F143" s="183"/>
      <c r="G143" s="183"/>
      <c r="H143" s="186"/>
    </row>
    <row r="144" spans="1:8" x14ac:dyDescent="0.2">
      <c r="A144" s="182">
        <v>8</v>
      </c>
      <c r="B144" s="183" t="s">
        <v>607</v>
      </c>
      <c r="C144" s="184" t="s">
        <v>455</v>
      </c>
      <c r="D144" s="187" t="s">
        <v>456</v>
      </c>
      <c r="E144" s="185"/>
      <c r="F144" s="183"/>
      <c r="G144" s="183"/>
      <c r="H144" s="186"/>
    </row>
    <row r="145" spans="1:8" ht="25.5" x14ac:dyDescent="0.2">
      <c r="A145" s="182">
        <v>9</v>
      </c>
      <c r="B145" s="183" t="s">
        <v>608</v>
      </c>
      <c r="C145" s="184" t="s">
        <v>264</v>
      </c>
      <c r="D145" s="187" t="s">
        <v>609</v>
      </c>
      <c r="E145" s="185"/>
      <c r="F145" s="183"/>
      <c r="G145" s="183"/>
      <c r="H145" s="186"/>
    </row>
    <row r="146" spans="1:8" ht="25.5" x14ac:dyDescent="0.2">
      <c r="A146" s="182">
        <v>10</v>
      </c>
      <c r="B146" s="183" t="s">
        <v>610</v>
      </c>
      <c r="C146" s="184" t="s">
        <v>455</v>
      </c>
      <c r="D146" s="187" t="s">
        <v>473</v>
      </c>
      <c r="E146" s="185"/>
      <c r="F146" s="183"/>
      <c r="G146" s="183"/>
      <c r="H146" s="186"/>
    </row>
    <row r="147" spans="1:8" x14ac:dyDescent="0.2">
      <c r="A147" s="208" t="s">
        <v>611</v>
      </c>
      <c r="B147" s="209"/>
      <c r="C147" s="209"/>
      <c r="D147" s="209"/>
      <c r="E147" s="209"/>
      <c r="F147" s="209"/>
      <c r="G147" s="209"/>
      <c r="H147" s="210"/>
    </row>
    <row r="148" spans="1:8" x14ac:dyDescent="0.2">
      <c r="A148" s="182">
        <v>1</v>
      </c>
      <c r="B148" s="183" t="s">
        <v>612</v>
      </c>
      <c r="C148" s="184" t="s">
        <v>455</v>
      </c>
      <c r="D148" s="187" t="s">
        <v>113</v>
      </c>
      <c r="E148" s="185"/>
      <c r="F148" s="183"/>
      <c r="G148" s="183"/>
      <c r="H148" s="186"/>
    </row>
    <row r="149" spans="1:8" ht="25.5" x14ac:dyDescent="0.2">
      <c r="A149" s="182">
        <v>2</v>
      </c>
      <c r="B149" s="183" t="s">
        <v>613</v>
      </c>
      <c r="C149" s="184" t="s">
        <v>264</v>
      </c>
      <c r="D149" s="187" t="s">
        <v>614</v>
      </c>
      <c r="E149" s="185"/>
      <c r="F149" s="183"/>
      <c r="G149" s="183"/>
      <c r="H149" s="186"/>
    </row>
    <row r="150" spans="1:8" ht="25.5" x14ac:dyDescent="0.2">
      <c r="A150" s="182">
        <v>3</v>
      </c>
      <c r="B150" s="183" t="s">
        <v>615</v>
      </c>
      <c r="C150" s="184" t="s">
        <v>455</v>
      </c>
      <c r="D150" s="187" t="s">
        <v>456</v>
      </c>
      <c r="E150" s="185"/>
      <c r="F150" s="183"/>
      <c r="G150" s="183"/>
      <c r="H150" s="186"/>
    </row>
    <row r="151" spans="1:8" ht="25.5" x14ac:dyDescent="0.2">
      <c r="A151" s="182">
        <v>4</v>
      </c>
      <c r="B151" s="183" t="s">
        <v>616</v>
      </c>
      <c r="C151" s="184" t="s">
        <v>455</v>
      </c>
      <c r="D151" s="187" t="s">
        <v>456</v>
      </c>
      <c r="E151" s="185"/>
      <c r="F151" s="183"/>
      <c r="G151" s="183"/>
      <c r="H151" s="186"/>
    </row>
    <row r="152" spans="1:8" ht="25.5" x14ac:dyDescent="0.2">
      <c r="A152" s="182">
        <v>5</v>
      </c>
      <c r="B152" s="183" t="s">
        <v>617</v>
      </c>
      <c r="C152" s="184" t="s">
        <v>264</v>
      </c>
      <c r="D152" s="187" t="s">
        <v>618</v>
      </c>
      <c r="E152" s="185"/>
      <c r="F152" s="183"/>
      <c r="G152" s="183"/>
      <c r="H152" s="186"/>
    </row>
    <row r="153" spans="1:8" x14ac:dyDescent="0.2">
      <c r="A153" s="182">
        <v>6</v>
      </c>
      <c r="B153" s="183" t="s">
        <v>619</v>
      </c>
      <c r="C153" s="184" t="s">
        <v>455</v>
      </c>
      <c r="D153" s="187" t="s">
        <v>473</v>
      </c>
      <c r="E153" s="185"/>
      <c r="F153" s="183"/>
      <c r="G153" s="183"/>
      <c r="H153" s="186"/>
    </row>
    <row r="154" spans="1:8" x14ac:dyDescent="0.2">
      <c r="A154" s="182">
        <v>7</v>
      </c>
      <c r="B154" s="183" t="s">
        <v>620</v>
      </c>
      <c r="C154" s="184" t="s">
        <v>455</v>
      </c>
      <c r="D154" s="187" t="s">
        <v>473</v>
      </c>
      <c r="E154" s="185"/>
      <c r="F154" s="183"/>
      <c r="G154" s="183"/>
      <c r="H154" s="186"/>
    </row>
    <row r="155" spans="1:8" x14ac:dyDescent="0.2">
      <c r="A155" s="208" t="s">
        <v>621</v>
      </c>
      <c r="B155" s="209"/>
      <c r="C155" s="209"/>
      <c r="D155" s="209"/>
      <c r="E155" s="209"/>
      <c r="F155" s="209"/>
      <c r="G155" s="209"/>
      <c r="H155" s="210"/>
    </row>
    <row r="156" spans="1:8" x14ac:dyDescent="0.2">
      <c r="A156" s="182">
        <v>1</v>
      </c>
      <c r="B156" s="183" t="s">
        <v>622</v>
      </c>
      <c r="C156" s="184" t="s">
        <v>455</v>
      </c>
      <c r="D156" s="187" t="s">
        <v>456</v>
      </c>
      <c r="E156" s="185"/>
      <c r="F156" s="183"/>
      <c r="G156" s="183"/>
      <c r="H156" s="186"/>
    </row>
    <row r="157" spans="1:8" x14ac:dyDescent="0.2">
      <c r="A157" s="182">
        <v>2</v>
      </c>
      <c r="B157" s="183" t="s">
        <v>623</v>
      </c>
      <c r="C157" s="184" t="s">
        <v>624</v>
      </c>
      <c r="D157" s="187" t="s">
        <v>580</v>
      </c>
      <c r="E157" s="185"/>
      <c r="F157" s="183"/>
      <c r="G157" s="183"/>
      <c r="H157" s="186"/>
    </row>
    <row r="158" spans="1:8" x14ac:dyDescent="0.2">
      <c r="A158" s="182">
        <v>3</v>
      </c>
      <c r="B158" s="183" t="s">
        <v>625</v>
      </c>
      <c r="C158" s="184" t="s">
        <v>455</v>
      </c>
      <c r="D158" s="187" t="s">
        <v>456</v>
      </c>
      <c r="E158" s="185"/>
      <c r="F158" s="183"/>
      <c r="G158" s="183"/>
      <c r="H158" s="186"/>
    </row>
    <row r="159" spans="1:8" x14ac:dyDescent="0.2">
      <c r="A159" s="182">
        <v>4</v>
      </c>
      <c r="B159" s="183" t="s">
        <v>626</v>
      </c>
      <c r="C159" s="184" t="s">
        <v>264</v>
      </c>
      <c r="D159" s="187" t="s">
        <v>627</v>
      </c>
      <c r="E159" s="185"/>
      <c r="F159" s="183"/>
      <c r="G159" s="183"/>
      <c r="H159" s="186"/>
    </row>
    <row r="160" spans="1:8" x14ac:dyDescent="0.2">
      <c r="A160" s="182">
        <v>5</v>
      </c>
      <c r="B160" s="183" t="s">
        <v>628</v>
      </c>
      <c r="C160" s="184" t="s">
        <v>264</v>
      </c>
      <c r="D160" s="187" t="s">
        <v>629</v>
      </c>
      <c r="E160" s="185"/>
      <c r="F160" s="183"/>
      <c r="G160" s="183"/>
      <c r="H160" s="186"/>
    </row>
    <row r="161" spans="1:8" x14ac:dyDescent="0.2">
      <c r="A161" s="182">
        <v>6</v>
      </c>
      <c r="B161" s="183" t="s">
        <v>630</v>
      </c>
      <c r="C161" s="184" t="s">
        <v>455</v>
      </c>
      <c r="D161" s="187" t="s">
        <v>456</v>
      </c>
      <c r="E161" s="185"/>
      <c r="F161" s="183"/>
      <c r="G161" s="183"/>
      <c r="H161" s="186"/>
    </row>
    <row r="162" spans="1:8" x14ac:dyDescent="0.2">
      <c r="A162" s="182">
        <v>7</v>
      </c>
      <c r="B162" s="183" t="s">
        <v>631</v>
      </c>
      <c r="C162" s="184" t="s">
        <v>409</v>
      </c>
      <c r="D162" s="187" t="s">
        <v>632</v>
      </c>
      <c r="E162" s="185"/>
      <c r="F162" s="183"/>
      <c r="G162" s="183"/>
      <c r="H162" s="186"/>
    </row>
    <row r="163" spans="1:8" x14ac:dyDescent="0.2">
      <c r="A163" s="182">
        <v>8</v>
      </c>
      <c r="B163" s="183" t="s">
        <v>633</v>
      </c>
      <c r="C163" s="184" t="s">
        <v>409</v>
      </c>
      <c r="D163" s="187" t="s">
        <v>634</v>
      </c>
      <c r="E163" s="185"/>
      <c r="F163" s="183"/>
      <c r="G163" s="183"/>
      <c r="H163" s="186"/>
    </row>
    <row r="164" spans="1:8" ht="25.5" x14ac:dyDescent="0.2">
      <c r="A164" s="182">
        <v>9</v>
      </c>
      <c r="B164" s="183" t="s">
        <v>635</v>
      </c>
      <c r="C164" s="184" t="s">
        <v>455</v>
      </c>
      <c r="D164" s="187" t="s">
        <v>456</v>
      </c>
      <c r="E164" s="185"/>
      <c r="F164" s="183"/>
      <c r="G164" s="183"/>
      <c r="H164" s="186"/>
    </row>
    <row r="165" spans="1:8" x14ac:dyDescent="0.2">
      <c r="A165" s="182">
        <v>10</v>
      </c>
      <c r="B165" s="183" t="s">
        <v>636</v>
      </c>
      <c r="C165" s="184" t="s">
        <v>409</v>
      </c>
      <c r="D165" s="187" t="s">
        <v>637</v>
      </c>
      <c r="E165" s="185"/>
      <c r="F165" s="183"/>
      <c r="G165" s="183"/>
      <c r="H165" s="186"/>
    </row>
    <row r="166" spans="1:8" x14ac:dyDescent="0.2">
      <c r="A166" s="182">
        <v>11</v>
      </c>
      <c r="B166" s="183" t="s">
        <v>638</v>
      </c>
      <c r="C166" s="184" t="s">
        <v>264</v>
      </c>
      <c r="D166" s="187" t="s">
        <v>639</v>
      </c>
      <c r="E166" s="185"/>
      <c r="F166" s="183"/>
      <c r="G166" s="183"/>
      <c r="H166" s="186"/>
    </row>
    <row r="167" spans="1:8" ht="25.5" x14ac:dyDescent="0.2">
      <c r="A167" s="182">
        <v>12</v>
      </c>
      <c r="B167" s="183" t="s">
        <v>640</v>
      </c>
      <c r="C167" s="184" t="s">
        <v>641</v>
      </c>
      <c r="D167" s="187" t="s">
        <v>642</v>
      </c>
      <c r="E167" s="185"/>
      <c r="F167" s="183"/>
      <c r="G167" s="183"/>
      <c r="H167" s="186"/>
    </row>
    <row r="168" spans="1:8" ht="25.5" x14ac:dyDescent="0.2">
      <c r="A168" s="182">
        <v>13</v>
      </c>
      <c r="B168" s="183" t="s">
        <v>643</v>
      </c>
      <c r="C168" s="184" t="s">
        <v>455</v>
      </c>
      <c r="D168" s="187" t="s">
        <v>456</v>
      </c>
      <c r="E168" s="185"/>
      <c r="F168" s="183"/>
      <c r="G168" s="183"/>
      <c r="H168" s="186"/>
    </row>
    <row r="169" spans="1:8" x14ac:dyDescent="0.2">
      <c r="A169" s="182">
        <v>14</v>
      </c>
      <c r="B169" s="183" t="s">
        <v>644</v>
      </c>
      <c r="C169" s="184" t="s">
        <v>455</v>
      </c>
      <c r="D169" s="187" t="s">
        <v>456</v>
      </c>
      <c r="E169" s="185"/>
      <c r="F169" s="183"/>
      <c r="G169" s="183"/>
      <c r="H169" s="186"/>
    </row>
    <row r="170" spans="1:8" ht="25.5" x14ac:dyDescent="0.2">
      <c r="A170" s="182">
        <v>15</v>
      </c>
      <c r="B170" s="183" t="s">
        <v>645</v>
      </c>
      <c r="C170" s="184" t="s">
        <v>455</v>
      </c>
      <c r="D170" s="187" t="s">
        <v>456</v>
      </c>
      <c r="E170" s="185"/>
      <c r="F170" s="183"/>
      <c r="G170" s="183"/>
      <c r="H170" s="186"/>
    </row>
    <row r="171" spans="1:8" ht="25.5" x14ac:dyDescent="0.2">
      <c r="A171" s="182">
        <v>16</v>
      </c>
      <c r="B171" s="183" t="s">
        <v>646</v>
      </c>
      <c r="C171" s="184" t="s">
        <v>455</v>
      </c>
      <c r="D171" s="187" t="s">
        <v>456</v>
      </c>
      <c r="E171" s="185"/>
      <c r="F171" s="183"/>
      <c r="G171" s="183"/>
      <c r="H171" s="186"/>
    </row>
    <row r="172" spans="1:8" x14ac:dyDescent="0.2">
      <c r="A172" s="182">
        <v>17</v>
      </c>
      <c r="B172" s="183" t="s">
        <v>647</v>
      </c>
      <c r="C172" s="184" t="s">
        <v>455</v>
      </c>
      <c r="D172" s="187" t="s">
        <v>473</v>
      </c>
      <c r="E172" s="185"/>
      <c r="F172" s="183"/>
      <c r="G172" s="183"/>
      <c r="H172" s="186"/>
    </row>
    <row r="173" spans="1:8" x14ac:dyDescent="0.2">
      <c r="A173" s="182">
        <v>18</v>
      </c>
      <c r="B173" s="183" t="s">
        <v>648</v>
      </c>
      <c r="C173" s="184" t="s">
        <v>409</v>
      </c>
      <c r="D173" s="187" t="s">
        <v>649</v>
      </c>
      <c r="E173" s="185"/>
      <c r="F173" s="183"/>
      <c r="G173" s="183"/>
      <c r="H173" s="186"/>
    </row>
    <row r="174" spans="1:8" x14ac:dyDescent="0.2">
      <c r="A174" s="208" t="s">
        <v>650</v>
      </c>
      <c r="B174" s="209"/>
      <c r="C174" s="209"/>
      <c r="D174" s="209"/>
      <c r="E174" s="209"/>
      <c r="F174" s="209"/>
      <c r="G174" s="209"/>
      <c r="H174" s="210"/>
    </row>
    <row r="175" spans="1:8" x14ac:dyDescent="0.2">
      <c r="A175" s="182">
        <v>1</v>
      </c>
      <c r="B175" s="183" t="s">
        <v>651</v>
      </c>
      <c r="C175" s="184" t="s">
        <v>455</v>
      </c>
      <c r="D175" s="187" t="s">
        <v>456</v>
      </c>
      <c r="E175" s="185"/>
      <c r="F175" s="183"/>
      <c r="G175" s="183"/>
      <c r="H175" s="186"/>
    </row>
    <row r="176" spans="1:8" x14ac:dyDescent="0.2">
      <c r="A176" s="182">
        <v>2</v>
      </c>
      <c r="B176" s="183" t="s">
        <v>652</v>
      </c>
      <c r="C176" s="184" t="s">
        <v>455</v>
      </c>
      <c r="D176" s="187" t="s">
        <v>473</v>
      </c>
      <c r="E176" s="185"/>
      <c r="F176" s="183"/>
      <c r="G176" s="183"/>
      <c r="H176" s="186"/>
    </row>
    <row r="177" spans="1:8" ht="25.5" x14ac:dyDescent="0.2">
      <c r="A177" s="182">
        <v>3</v>
      </c>
      <c r="B177" s="183" t="s">
        <v>653</v>
      </c>
      <c r="C177" s="184" t="s">
        <v>455</v>
      </c>
      <c r="D177" s="187" t="s">
        <v>456</v>
      </c>
      <c r="E177" s="185"/>
      <c r="F177" s="183"/>
      <c r="G177" s="183"/>
      <c r="H177" s="186"/>
    </row>
    <row r="178" spans="1:8" x14ac:dyDescent="0.2">
      <c r="A178" s="182">
        <v>4</v>
      </c>
      <c r="B178" s="183" t="s">
        <v>654</v>
      </c>
      <c r="C178" s="184" t="s">
        <v>455</v>
      </c>
      <c r="D178" s="187" t="s">
        <v>473</v>
      </c>
      <c r="E178" s="185"/>
      <c r="F178" s="183"/>
      <c r="G178" s="183"/>
      <c r="H178" s="186"/>
    </row>
    <row r="179" spans="1:8" ht="25.5" x14ac:dyDescent="0.2">
      <c r="A179" s="182">
        <v>5</v>
      </c>
      <c r="B179" s="183" t="s">
        <v>655</v>
      </c>
      <c r="C179" s="184" t="s">
        <v>264</v>
      </c>
      <c r="D179" s="187" t="s">
        <v>473</v>
      </c>
      <c r="E179" s="185"/>
      <c r="F179" s="183"/>
      <c r="G179" s="183"/>
      <c r="H179" s="186"/>
    </row>
    <row r="180" spans="1:8" x14ac:dyDescent="0.2">
      <c r="A180" s="182">
        <v>6</v>
      </c>
      <c r="B180" s="183" t="s">
        <v>656</v>
      </c>
      <c r="C180" s="184" t="s">
        <v>455</v>
      </c>
      <c r="D180" s="187" t="s">
        <v>456</v>
      </c>
      <c r="E180" s="185"/>
      <c r="F180" s="183"/>
      <c r="G180" s="183"/>
      <c r="H180" s="186"/>
    </row>
    <row r="181" spans="1:8" x14ac:dyDescent="0.2">
      <c r="A181" s="182">
        <v>7</v>
      </c>
      <c r="B181" s="183" t="s">
        <v>657</v>
      </c>
      <c r="C181" s="184" t="s">
        <v>455</v>
      </c>
      <c r="D181" s="187" t="s">
        <v>473</v>
      </c>
      <c r="E181" s="185"/>
      <c r="F181" s="183"/>
      <c r="G181" s="183"/>
      <c r="H181" s="186"/>
    </row>
    <row r="182" spans="1:8" ht="25.5" x14ac:dyDescent="0.2">
      <c r="A182" s="182">
        <v>8</v>
      </c>
      <c r="B182" s="183" t="s">
        <v>658</v>
      </c>
      <c r="C182" s="184" t="s">
        <v>455</v>
      </c>
      <c r="D182" s="187" t="s">
        <v>456</v>
      </c>
      <c r="E182" s="185"/>
      <c r="F182" s="183"/>
      <c r="G182" s="183"/>
      <c r="H182" s="186"/>
    </row>
    <row r="183" spans="1:8" x14ac:dyDescent="0.2">
      <c r="A183" s="182">
        <v>9</v>
      </c>
      <c r="B183" s="183" t="s">
        <v>659</v>
      </c>
      <c r="C183" s="184" t="s">
        <v>455</v>
      </c>
      <c r="D183" s="187" t="s">
        <v>473</v>
      </c>
      <c r="E183" s="185"/>
      <c r="F183" s="183"/>
      <c r="G183" s="183"/>
      <c r="H183" s="186"/>
    </row>
    <row r="184" spans="1:8" x14ac:dyDescent="0.2">
      <c r="A184" s="182">
        <v>10</v>
      </c>
      <c r="B184" s="183" t="s">
        <v>660</v>
      </c>
      <c r="C184" s="184" t="s">
        <v>455</v>
      </c>
      <c r="D184" s="187" t="s">
        <v>473</v>
      </c>
      <c r="E184" s="185"/>
      <c r="F184" s="183"/>
      <c r="G184" s="183"/>
      <c r="H184" s="186"/>
    </row>
    <row r="185" spans="1:8" ht="25.5" x14ac:dyDescent="0.2">
      <c r="A185" s="182">
        <v>11</v>
      </c>
      <c r="B185" s="183" t="s">
        <v>661</v>
      </c>
      <c r="C185" s="184" t="s">
        <v>455</v>
      </c>
      <c r="D185" s="187" t="s">
        <v>456</v>
      </c>
      <c r="E185" s="185"/>
      <c r="F185" s="183"/>
      <c r="G185" s="183"/>
      <c r="H185" s="186"/>
    </row>
    <row r="186" spans="1:8" x14ac:dyDescent="0.2">
      <c r="A186" s="182">
        <v>12</v>
      </c>
      <c r="B186" s="183" t="s">
        <v>662</v>
      </c>
      <c r="C186" s="184" t="s">
        <v>455</v>
      </c>
      <c r="D186" s="187" t="s">
        <v>456</v>
      </c>
      <c r="E186" s="185"/>
      <c r="F186" s="183"/>
      <c r="G186" s="183"/>
      <c r="H186" s="186"/>
    </row>
    <row r="187" spans="1:8" x14ac:dyDescent="0.2">
      <c r="A187" s="208" t="s">
        <v>797</v>
      </c>
      <c r="B187" s="209"/>
      <c r="C187" s="209"/>
      <c r="D187" s="209"/>
      <c r="E187" s="209"/>
      <c r="F187" s="209"/>
      <c r="G187" s="209"/>
      <c r="H187" s="210"/>
    </row>
    <row r="188" spans="1:8" ht="20.45" customHeight="1" x14ac:dyDescent="0.2">
      <c r="A188" s="189"/>
      <c r="B188" s="216" t="s">
        <v>798</v>
      </c>
      <c r="C188" s="216"/>
      <c r="D188" s="216"/>
      <c r="E188" s="216"/>
      <c r="F188" s="216"/>
      <c r="G188" s="216"/>
      <c r="H188" s="217"/>
    </row>
    <row r="189" spans="1:8" x14ac:dyDescent="0.2">
      <c r="A189" s="182">
        <v>1</v>
      </c>
      <c r="B189" s="183" t="s">
        <v>665</v>
      </c>
      <c r="C189" s="184" t="s">
        <v>441</v>
      </c>
      <c r="D189" s="187">
        <v>24</v>
      </c>
      <c r="E189" s="185"/>
      <c r="F189" s="183"/>
      <c r="G189" s="183"/>
      <c r="H189" s="186"/>
    </row>
    <row r="190" spans="1:8" ht="25.5" x14ac:dyDescent="0.2">
      <c r="A190" s="182">
        <v>2</v>
      </c>
      <c r="B190" s="183" t="s">
        <v>666</v>
      </c>
      <c r="C190" s="184" t="s">
        <v>441</v>
      </c>
      <c r="D190" s="187">
        <v>18</v>
      </c>
      <c r="E190" s="185"/>
      <c r="F190" s="183"/>
      <c r="G190" s="183"/>
      <c r="H190" s="186"/>
    </row>
    <row r="191" spans="1:8" x14ac:dyDescent="0.2">
      <c r="A191" s="182">
        <v>3</v>
      </c>
      <c r="B191" s="183" t="s">
        <v>667</v>
      </c>
      <c r="C191" s="184" t="s">
        <v>507</v>
      </c>
      <c r="D191" s="188">
        <f>D69</f>
        <v>2.2958955001343595</v>
      </c>
      <c r="E191" s="185"/>
      <c r="F191" s="183"/>
      <c r="G191" s="183"/>
      <c r="H191" s="186"/>
    </row>
    <row r="192" spans="1:8" x14ac:dyDescent="0.2">
      <c r="A192" s="182">
        <v>4</v>
      </c>
      <c r="B192" s="183" t="s">
        <v>668</v>
      </c>
      <c r="C192" s="184" t="s">
        <v>439</v>
      </c>
      <c r="D192" s="188">
        <f>D29</f>
        <v>0.95802647476708658</v>
      </c>
      <c r="E192" s="185"/>
      <c r="F192" s="183"/>
      <c r="G192" s="183"/>
      <c r="H192" s="186"/>
    </row>
    <row r="193" spans="1:8" ht="25.5" x14ac:dyDescent="0.2">
      <c r="A193" s="182">
        <v>5</v>
      </c>
      <c r="B193" s="183" t="s">
        <v>669</v>
      </c>
      <c r="C193" s="184" t="s">
        <v>670</v>
      </c>
      <c r="D193" s="188">
        <f>D192*D191*1.005*(D189-D190)</f>
        <v>13.263157894736846</v>
      </c>
      <c r="E193" s="185"/>
      <c r="F193" s="183"/>
      <c r="G193" s="183"/>
      <c r="H193" s="186"/>
    </row>
    <row r="194" spans="1:8" ht="51" x14ac:dyDescent="0.2">
      <c r="A194" s="182">
        <v>6</v>
      </c>
      <c r="B194" s="183" t="s">
        <v>671</v>
      </c>
      <c r="C194" s="184" t="s">
        <v>264</v>
      </c>
      <c r="D194" s="187" t="s">
        <v>799</v>
      </c>
      <c r="E194" s="185"/>
      <c r="F194" s="183"/>
      <c r="G194" s="183"/>
      <c r="H194" s="186"/>
    </row>
    <row r="195" spans="1:8" ht="25.5" x14ac:dyDescent="0.2">
      <c r="A195" s="182">
        <v>7</v>
      </c>
      <c r="B195" s="183" t="s">
        <v>673</v>
      </c>
      <c r="C195" s="184" t="s">
        <v>670</v>
      </c>
      <c r="D195" s="187" t="s">
        <v>473</v>
      </c>
      <c r="E195" s="185"/>
      <c r="F195" s="183"/>
      <c r="G195" s="183"/>
      <c r="H195" s="186"/>
    </row>
    <row r="196" spans="1:8" x14ac:dyDescent="0.2">
      <c r="A196" s="182">
        <v>8</v>
      </c>
      <c r="B196" s="183" t="s">
        <v>674</v>
      </c>
      <c r="C196" s="184" t="s">
        <v>409</v>
      </c>
      <c r="D196" s="187" t="s">
        <v>473</v>
      </c>
      <c r="E196" s="185"/>
      <c r="F196" s="183"/>
      <c r="G196" s="183"/>
      <c r="H196" s="186"/>
    </row>
    <row r="197" spans="1:8" x14ac:dyDescent="0.2">
      <c r="A197" s="182">
        <v>9</v>
      </c>
      <c r="B197" s="183" t="s">
        <v>675</v>
      </c>
      <c r="C197" s="184" t="s">
        <v>441</v>
      </c>
      <c r="D197" s="187" t="s">
        <v>473</v>
      </c>
      <c r="E197" s="185"/>
      <c r="F197" s="183"/>
      <c r="G197" s="183"/>
      <c r="H197" s="186"/>
    </row>
    <row r="198" spans="1:8" x14ac:dyDescent="0.2">
      <c r="A198" s="182">
        <v>10</v>
      </c>
      <c r="B198" s="183" t="s">
        <v>676</v>
      </c>
      <c r="C198" s="184" t="s">
        <v>455</v>
      </c>
      <c r="D198" s="188" t="str">
        <f>IF(AND(D131="Yes",D193&gt;0.5),"Yes","No - sensible-only operation")</f>
        <v>Yes</v>
      </c>
      <c r="E198" s="185"/>
      <c r="F198" s="183"/>
      <c r="G198" s="183"/>
      <c r="H198" s="186"/>
    </row>
    <row r="199" spans="1:8" x14ac:dyDescent="0.2">
      <c r="A199" s="208" t="s">
        <v>677</v>
      </c>
      <c r="B199" s="209"/>
      <c r="C199" s="209"/>
      <c r="D199" s="209"/>
      <c r="E199" s="209"/>
      <c r="F199" s="209"/>
      <c r="G199" s="209"/>
      <c r="H199" s="210"/>
    </row>
    <row r="200" spans="1:8" x14ac:dyDescent="0.2">
      <c r="A200" s="189"/>
      <c r="B200" s="216" t="s">
        <v>800</v>
      </c>
      <c r="C200" s="216"/>
      <c r="D200" s="216"/>
      <c r="E200" s="216"/>
      <c r="F200" s="216"/>
      <c r="G200" s="216"/>
      <c r="H200" s="217"/>
    </row>
    <row r="201" spans="1:8" x14ac:dyDescent="0.2">
      <c r="A201" s="182">
        <v>1</v>
      </c>
      <c r="B201" s="183" t="s">
        <v>679</v>
      </c>
      <c r="C201" s="184" t="s">
        <v>488</v>
      </c>
      <c r="D201" s="187">
        <v>30</v>
      </c>
      <c r="E201" s="185"/>
      <c r="F201" s="183"/>
      <c r="G201" s="183"/>
      <c r="H201" s="186"/>
    </row>
    <row r="202" spans="1:8" ht="25.5" x14ac:dyDescent="0.2">
      <c r="A202" s="182">
        <v>2</v>
      </c>
      <c r="B202" s="183" t="s">
        <v>680</v>
      </c>
      <c r="C202" s="184" t="s">
        <v>681</v>
      </c>
      <c r="D202" s="187">
        <v>1.31</v>
      </c>
      <c r="E202" s="185"/>
      <c r="F202" s="183"/>
      <c r="G202" s="183"/>
      <c r="H202" s="186"/>
    </row>
    <row r="203" spans="1:8" x14ac:dyDescent="0.2">
      <c r="A203" s="182">
        <v>3</v>
      </c>
      <c r="B203" s="183" t="s">
        <v>682</v>
      </c>
      <c r="C203" s="184" t="s">
        <v>681</v>
      </c>
      <c r="D203" s="187">
        <v>5.7</v>
      </c>
      <c r="E203" s="185"/>
      <c r="F203" s="183"/>
      <c r="G203" s="183"/>
      <c r="H203" s="186"/>
    </row>
    <row r="204" spans="1:8" ht="25.5" x14ac:dyDescent="0.2">
      <c r="A204" s="182">
        <v>4</v>
      </c>
      <c r="B204" s="183" t="s">
        <v>683</v>
      </c>
      <c r="C204" s="184" t="s">
        <v>507</v>
      </c>
      <c r="D204" s="187">
        <v>0.05</v>
      </c>
      <c r="E204" s="185"/>
      <c r="F204" s="183"/>
      <c r="G204" s="183"/>
      <c r="H204" s="186"/>
    </row>
    <row r="205" spans="1:8" x14ac:dyDescent="0.2">
      <c r="A205" s="182">
        <v>5</v>
      </c>
      <c r="B205" s="183" t="s">
        <v>684</v>
      </c>
      <c r="C205" s="184" t="s">
        <v>439</v>
      </c>
      <c r="D205" s="188">
        <f>D29</f>
        <v>0.95802647476708658</v>
      </c>
      <c r="E205" s="185"/>
      <c r="F205" s="183"/>
      <c r="G205" s="183"/>
      <c r="H205" s="186"/>
    </row>
    <row r="206" spans="1:8" x14ac:dyDescent="0.2">
      <c r="A206" s="182">
        <v>6</v>
      </c>
      <c r="B206" s="183" t="s">
        <v>685</v>
      </c>
      <c r="C206" s="184" t="s">
        <v>681</v>
      </c>
      <c r="D206" s="188">
        <f>D203-D202</f>
        <v>4.3900000000000006</v>
      </c>
      <c r="E206" s="185"/>
      <c r="F206" s="183"/>
      <c r="G206" s="183"/>
      <c r="H206" s="186"/>
    </row>
    <row r="207" spans="1:8" ht="25.5" x14ac:dyDescent="0.2">
      <c r="A207" s="182">
        <v>7</v>
      </c>
      <c r="B207" s="183" t="s">
        <v>686</v>
      </c>
      <c r="C207" s="184" t="s">
        <v>687</v>
      </c>
      <c r="D207" s="188">
        <f>D205*D204*(D206/1000)*3600</f>
        <v>0.75703252036095192</v>
      </c>
      <c r="E207" s="185"/>
      <c r="F207" s="183"/>
      <c r="G207" s="183"/>
      <c r="H207" s="186"/>
    </row>
    <row r="208" spans="1:8" ht="25.5" x14ac:dyDescent="0.2">
      <c r="A208" s="182">
        <v>8</v>
      </c>
      <c r="B208" s="183" t="s">
        <v>688</v>
      </c>
      <c r="C208" s="184" t="s">
        <v>670</v>
      </c>
      <c r="D208" s="188">
        <f>D207*0.75</f>
        <v>0.56777439027071397</v>
      </c>
      <c r="E208" s="185"/>
      <c r="F208" s="183"/>
      <c r="G208" s="183"/>
      <c r="H208" s="186"/>
    </row>
    <row r="209" spans="1:8" x14ac:dyDescent="0.2">
      <c r="A209" s="182">
        <v>9</v>
      </c>
      <c r="B209" s="183" t="s">
        <v>689</v>
      </c>
      <c r="C209" s="184" t="s">
        <v>264</v>
      </c>
      <c r="D209" s="187" t="s">
        <v>690</v>
      </c>
      <c r="E209" s="185"/>
      <c r="F209" s="183"/>
      <c r="G209" s="183"/>
      <c r="H209" s="186"/>
    </row>
    <row r="210" spans="1:8" ht="25.5" x14ac:dyDescent="0.2">
      <c r="A210" s="182">
        <v>10</v>
      </c>
      <c r="B210" s="183" t="s">
        <v>691</v>
      </c>
      <c r="C210" s="184" t="s">
        <v>687</v>
      </c>
      <c r="D210" s="187" t="s">
        <v>473</v>
      </c>
      <c r="E210" s="185"/>
      <c r="F210" s="183"/>
      <c r="G210" s="183"/>
      <c r="H210" s="186"/>
    </row>
    <row r="211" spans="1:8" ht="25.5" x14ac:dyDescent="0.2">
      <c r="A211" s="182">
        <v>11</v>
      </c>
      <c r="B211" s="183" t="s">
        <v>692</v>
      </c>
      <c r="C211" s="184" t="s">
        <v>264</v>
      </c>
      <c r="D211" s="187" t="s">
        <v>693</v>
      </c>
      <c r="E211" s="185"/>
      <c r="F211" s="183"/>
      <c r="G211" s="183"/>
      <c r="H211" s="186"/>
    </row>
    <row r="212" spans="1:8" x14ac:dyDescent="0.2">
      <c r="A212" s="182">
        <v>12</v>
      </c>
      <c r="B212" s="183" t="s">
        <v>694</v>
      </c>
      <c r="C212" s="184" t="s">
        <v>540</v>
      </c>
      <c r="D212" s="187" t="s">
        <v>473</v>
      </c>
      <c r="E212" s="185"/>
      <c r="F212" s="183"/>
      <c r="G212" s="183"/>
      <c r="H212" s="186"/>
    </row>
    <row r="213" spans="1:8" x14ac:dyDescent="0.2">
      <c r="A213" s="182">
        <v>13</v>
      </c>
      <c r="B213" s="183" t="s">
        <v>695</v>
      </c>
      <c r="C213" s="184" t="s">
        <v>540</v>
      </c>
      <c r="D213" s="187" t="s">
        <v>473</v>
      </c>
      <c r="E213" s="185"/>
      <c r="F213" s="183"/>
      <c r="G213" s="183"/>
      <c r="H213" s="186"/>
    </row>
    <row r="214" spans="1:8" ht="25.5" x14ac:dyDescent="0.2">
      <c r="A214" s="182">
        <v>14</v>
      </c>
      <c r="B214" s="183" t="s">
        <v>696</v>
      </c>
      <c r="C214" s="184" t="s">
        <v>455</v>
      </c>
      <c r="D214" s="187" t="s">
        <v>473</v>
      </c>
      <c r="E214" s="185"/>
      <c r="F214" s="183"/>
      <c r="G214" s="183"/>
      <c r="H214" s="186"/>
    </row>
    <row r="215" spans="1:8" x14ac:dyDescent="0.2">
      <c r="A215" s="182">
        <v>15</v>
      </c>
      <c r="B215" s="183" t="s">
        <v>697</v>
      </c>
      <c r="C215" s="184" t="s">
        <v>455</v>
      </c>
      <c r="D215" s="188" t="str">
        <f>IF(D207&gt;0.2,"Yes","No - load &lt;0.2 kg/hr")</f>
        <v>Yes</v>
      </c>
      <c r="E215" s="185"/>
      <c r="F215" s="183"/>
      <c r="G215" s="183"/>
      <c r="H215" s="186"/>
    </row>
    <row r="216" spans="1:8" x14ac:dyDescent="0.2">
      <c r="A216" s="208" t="s">
        <v>698</v>
      </c>
      <c r="B216" s="209"/>
      <c r="C216" s="209"/>
      <c r="D216" s="209"/>
      <c r="E216" s="209"/>
      <c r="F216" s="209"/>
      <c r="G216" s="209"/>
      <c r="H216" s="210"/>
    </row>
    <row r="217" spans="1:8" x14ac:dyDescent="0.2">
      <c r="A217" s="182">
        <v>1</v>
      </c>
      <c r="B217" s="183" t="s">
        <v>699</v>
      </c>
      <c r="C217" s="184" t="s">
        <v>540</v>
      </c>
      <c r="D217" s="187">
        <v>2000</v>
      </c>
      <c r="E217" s="185"/>
      <c r="F217" s="183"/>
      <c r="G217" s="183"/>
      <c r="H217" s="186"/>
    </row>
    <row r="218" spans="1:8" x14ac:dyDescent="0.2">
      <c r="A218" s="182">
        <v>2</v>
      </c>
      <c r="B218" s="183" t="s">
        <v>700</v>
      </c>
      <c r="C218" s="184" t="s">
        <v>540</v>
      </c>
      <c r="D218" s="187">
        <v>600</v>
      </c>
      <c r="E218" s="185"/>
      <c r="F218" s="183"/>
      <c r="G218" s="183"/>
      <c r="H218" s="186"/>
    </row>
    <row r="219" spans="1:8" x14ac:dyDescent="0.2">
      <c r="A219" s="182">
        <v>3</v>
      </c>
      <c r="B219" s="183" t="s">
        <v>701</v>
      </c>
      <c r="C219" s="184" t="s">
        <v>540</v>
      </c>
      <c r="D219" s="187">
        <v>1146</v>
      </c>
      <c r="E219" s="185"/>
      <c r="F219" s="183"/>
      <c r="G219" s="183"/>
      <c r="H219" s="186"/>
    </row>
    <row r="220" spans="1:8" x14ac:dyDescent="0.2">
      <c r="A220" s="182">
        <v>4</v>
      </c>
      <c r="B220" s="183" t="s">
        <v>702</v>
      </c>
      <c r="C220" s="184" t="s">
        <v>178</v>
      </c>
      <c r="D220" s="187" t="s">
        <v>473</v>
      </c>
      <c r="E220" s="185"/>
      <c r="F220" s="183"/>
      <c r="G220" s="183"/>
      <c r="H220" s="186"/>
    </row>
    <row r="221" spans="1:8" x14ac:dyDescent="0.2">
      <c r="A221" s="182">
        <v>5</v>
      </c>
      <c r="B221" s="183" t="s">
        <v>703</v>
      </c>
      <c r="C221" s="184" t="s">
        <v>264</v>
      </c>
      <c r="D221" s="187" t="s">
        <v>704</v>
      </c>
      <c r="E221" s="185"/>
      <c r="F221" s="183"/>
      <c r="G221" s="183"/>
      <c r="H221" s="186"/>
    </row>
    <row r="222" spans="1:8" x14ac:dyDescent="0.2">
      <c r="A222" s="182">
        <v>6</v>
      </c>
      <c r="B222" s="183" t="s">
        <v>705</v>
      </c>
      <c r="C222" s="184" t="s">
        <v>540</v>
      </c>
      <c r="D222" s="187" t="s">
        <v>473</v>
      </c>
      <c r="E222" s="185"/>
      <c r="F222" s="183"/>
      <c r="G222" s="183"/>
      <c r="H222" s="186"/>
    </row>
    <row r="223" spans="1:8" x14ac:dyDescent="0.2">
      <c r="A223" s="182">
        <v>7</v>
      </c>
      <c r="B223" s="183" t="s">
        <v>706</v>
      </c>
      <c r="C223" s="184" t="s">
        <v>540</v>
      </c>
      <c r="D223" s="187" t="s">
        <v>473</v>
      </c>
      <c r="E223" s="185"/>
      <c r="F223" s="183"/>
      <c r="G223" s="183"/>
      <c r="H223" s="186"/>
    </row>
    <row r="224" spans="1:8" ht="25.5" x14ac:dyDescent="0.2">
      <c r="A224" s="182">
        <v>8</v>
      </c>
      <c r="B224" s="183" t="s">
        <v>707</v>
      </c>
      <c r="C224" s="184" t="s">
        <v>264</v>
      </c>
      <c r="D224" s="187" t="s">
        <v>708</v>
      </c>
      <c r="E224" s="185"/>
      <c r="F224" s="183"/>
      <c r="G224" s="183"/>
      <c r="H224" s="186"/>
    </row>
    <row r="225" spans="1:8" x14ac:dyDescent="0.2">
      <c r="A225" s="182">
        <v>9</v>
      </c>
      <c r="B225" s="183" t="s">
        <v>709</v>
      </c>
      <c r="C225" s="184" t="s">
        <v>264</v>
      </c>
      <c r="D225" s="187" t="s">
        <v>592</v>
      </c>
      <c r="E225" s="185"/>
      <c r="F225" s="183"/>
      <c r="G225" s="183"/>
      <c r="H225" s="186"/>
    </row>
    <row r="226" spans="1:8" x14ac:dyDescent="0.2">
      <c r="A226" s="182">
        <v>10</v>
      </c>
      <c r="B226" s="183" t="s">
        <v>710</v>
      </c>
      <c r="C226" s="184" t="s">
        <v>455</v>
      </c>
      <c r="D226" s="187" t="s">
        <v>456</v>
      </c>
      <c r="E226" s="185"/>
      <c r="F226" s="183"/>
      <c r="G226" s="183"/>
      <c r="H226" s="186"/>
    </row>
    <row r="227" spans="1:8" x14ac:dyDescent="0.2">
      <c r="A227" s="182">
        <v>11</v>
      </c>
      <c r="B227" s="183" t="s">
        <v>711</v>
      </c>
      <c r="C227" s="184" t="s">
        <v>455</v>
      </c>
      <c r="D227" s="187" t="s">
        <v>456</v>
      </c>
      <c r="E227" s="185"/>
      <c r="F227" s="183"/>
      <c r="G227" s="183"/>
      <c r="H227" s="186"/>
    </row>
    <row r="228" spans="1:8" x14ac:dyDescent="0.2">
      <c r="A228" s="182">
        <v>12</v>
      </c>
      <c r="B228" s="183" t="s">
        <v>712</v>
      </c>
      <c r="C228" s="184" t="s">
        <v>455</v>
      </c>
      <c r="D228" s="187" t="s">
        <v>456</v>
      </c>
      <c r="E228" s="185"/>
      <c r="F228" s="183"/>
      <c r="G228" s="183"/>
      <c r="H228" s="186"/>
    </row>
    <row r="229" spans="1:8" ht="25.5" x14ac:dyDescent="0.2">
      <c r="A229" s="182">
        <v>13</v>
      </c>
      <c r="B229" s="183" t="s">
        <v>713</v>
      </c>
      <c r="C229" s="184" t="s">
        <v>264</v>
      </c>
      <c r="D229" s="187" t="s">
        <v>714</v>
      </c>
      <c r="E229" s="185"/>
      <c r="F229" s="183"/>
      <c r="G229" s="183"/>
      <c r="H229" s="186"/>
    </row>
    <row r="230" spans="1:8" x14ac:dyDescent="0.2">
      <c r="A230" s="182">
        <v>14</v>
      </c>
      <c r="B230" s="183" t="s">
        <v>715</v>
      </c>
      <c r="C230" s="184" t="s">
        <v>455</v>
      </c>
      <c r="D230" s="187" t="s">
        <v>456</v>
      </c>
      <c r="E230" s="185"/>
      <c r="F230" s="183"/>
      <c r="G230" s="183"/>
      <c r="H230" s="186"/>
    </row>
    <row r="231" spans="1:8" x14ac:dyDescent="0.2">
      <c r="A231" s="208" t="s">
        <v>716</v>
      </c>
      <c r="B231" s="209"/>
      <c r="C231" s="209"/>
      <c r="D231" s="209"/>
      <c r="E231" s="209"/>
      <c r="F231" s="209"/>
      <c r="G231" s="209"/>
      <c r="H231" s="210"/>
    </row>
    <row r="232" spans="1:8" x14ac:dyDescent="0.2">
      <c r="A232" s="182">
        <v>1</v>
      </c>
      <c r="B232" s="183" t="s">
        <v>699</v>
      </c>
      <c r="C232" s="184" t="s">
        <v>540</v>
      </c>
      <c r="D232" s="187">
        <v>1245</v>
      </c>
      <c r="E232" s="185"/>
      <c r="F232" s="183"/>
      <c r="G232" s="183"/>
      <c r="H232" s="186"/>
    </row>
    <row r="233" spans="1:8" x14ac:dyDescent="0.2">
      <c r="A233" s="182">
        <v>2</v>
      </c>
      <c r="B233" s="183" t="s">
        <v>700</v>
      </c>
      <c r="C233" s="184" t="s">
        <v>540</v>
      </c>
      <c r="D233" s="187">
        <v>1275</v>
      </c>
      <c r="E233" s="185"/>
      <c r="F233" s="183"/>
      <c r="G233" s="183"/>
      <c r="H233" s="186"/>
    </row>
    <row r="234" spans="1:8" x14ac:dyDescent="0.2">
      <c r="A234" s="182">
        <v>3</v>
      </c>
      <c r="B234" s="183" t="s">
        <v>701</v>
      </c>
      <c r="C234" s="184" t="s">
        <v>540</v>
      </c>
      <c r="D234" s="187">
        <v>2365</v>
      </c>
      <c r="E234" s="185"/>
      <c r="F234" s="183"/>
      <c r="G234" s="183"/>
      <c r="H234" s="186"/>
    </row>
    <row r="235" spans="1:8" x14ac:dyDescent="0.2">
      <c r="A235" s="182">
        <v>4</v>
      </c>
      <c r="B235" s="183" t="s">
        <v>702</v>
      </c>
      <c r="C235" s="184" t="s">
        <v>178</v>
      </c>
      <c r="D235" s="187" t="s">
        <v>473</v>
      </c>
      <c r="E235" s="185"/>
      <c r="F235" s="183"/>
      <c r="G235" s="183"/>
      <c r="H235" s="186"/>
    </row>
    <row r="236" spans="1:8" x14ac:dyDescent="0.2">
      <c r="A236" s="182">
        <v>5</v>
      </c>
      <c r="B236" s="183" t="s">
        <v>703</v>
      </c>
      <c r="C236" s="184" t="s">
        <v>264</v>
      </c>
      <c r="D236" s="187" t="s">
        <v>473</v>
      </c>
      <c r="E236" s="185"/>
      <c r="F236" s="183"/>
      <c r="G236" s="183"/>
      <c r="H236" s="186"/>
    </row>
    <row r="237" spans="1:8" x14ac:dyDescent="0.2">
      <c r="A237" s="182">
        <v>6</v>
      </c>
      <c r="B237" s="183" t="s">
        <v>717</v>
      </c>
      <c r="C237" s="184" t="s">
        <v>540</v>
      </c>
      <c r="D237" s="187" t="s">
        <v>473</v>
      </c>
      <c r="E237" s="185"/>
      <c r="F237" s="183"/>
      <c r="G237" s="183"/>
      <c r="H237" s="186"/>
    </row>
    <row r="238" spans="1:8" ht="25.5" x14ac:dyDescent="0.2">
      <c r="A238" s="182">
        <v>7</v>
      </c>
      <c r="B238" s="183" t="s">
        <v>707</v>
      </c>
      <c r="C238" s="184" t="s">
        <v>264</v>
      </c>
      <c r="D238" s="187" t="s">
        <v>708</v>
      </c>
      <c r="E238" s="185"/>
      <c r="F238" s="183"/>
      <c r="G238" s="183"/>
      <c r="H238" s="186"/>
    </row>
    <row r="239" spans="1:8" x14ac:dyDescent="0.2">
      <c r="A239" s="182">
        <v>8</v>
      </c>
      <c r="B239" s="183" t="s">
        <v>709</v>
      </c>
      <c r="C239" s="184" t="s">
        <v>264</v>
      </c>
      <c r="D239" s="187" t="s">
        <v>718</v>
      </c>
      <c r="E239" s="185"/>
      <c r="F239" s="183"/>
      <c r="G239" s="183"/>
      <c r="H239" s="186"/>
    </row>
    <row r="240" spans="1:8" x14ac:dyDescent="0.2">
      <c r="A240" s="182">
        <v>9</v>
      </c>
      <c r="B240" s="183" t="s">
        <v>719</v>
      </c>
      <c r="C240" s="184" t="s">
        <v>455</v>
      </c>
      <c r="D240" s="187" t="s">
        <v>456</v>
      </c>
      <c r="E240" s="185"/>
      <c r="F240" s="183"/>
      <c r="G240" s="183"/>
      <c r="H240" s="186"/>
    </row>
    <row r="241" spans="1:8" ht="25.5" x14ac:dyDescent="0.2">
      <c r="A241" s="182">
        <v>10</v>
      </c>
      <c r="B241" s="183" t="s">
        <v>713</v>
      </c>
      <c r="C241" s="184" t="s">
        <v>264</v>
      </c>
      <c r="D241" s="187" t="s">
        <v>714</v>
      </c>
      <c r="E241" s="185"/>
      <c r="F241" s="183"/>
      <c r="G241" s="183"/>
      <c r="H241" s="186"/>
    </row>
    <row r="242" spans="1:8" x14ac:dyDescent="0.2">
      <c r="A242" s="182">
        <v>11</v>
      </c>
      <c r="B242" s="183" t="s">
        <v>715</v>
      </c>
      <c r="C242" s="184" t="s">
        <v>455</v>
      </c>
      <c r="D242" s="187" t="s">
        <v>456</v>
      </c>
      <c r="E242" s="185"/>
      <c r="F242" s="183"/>
      <c r="G242" s="183"/>
      <c r="H242" s="186"/>
    </row>
    <row r="243" spans="1:8" x14ac:dyDescent="0.2">
      <c r="A243" s="182">
        <v>12</v>
      </c>
      <c r="B243" s="183" t="s">
        <v>720</v>
      </c>
      <c r="C243" s="184" t="s">
        <v>455</v>
      </c>
      <c r="D243" s="187" t="s">
        <v>456</v>
      </c>
      <c r="E243" s="185"/>
      <c r="F243" s="183"/>
      <c r="G243" s="183"/>
      <c r="H243" s="186"/>
    </row>
    <row r="244" spans="1:8" x14ac:dyDescent="0.2">
      <c r="A244" s="182">
        <v>13</v>
      </c>
      <c r="B244" s="183" t="s">
        <v>721</v>
      </c>
      <c r="C244" s="184" t="s">
        <v>18</v>
      </c>
      <c r="D244" s="187" t="s">
        <v>473</v>
      </c>
      <c r="E244" s="185"/>
      <c r="F244" s="183"/>
      <c r="G244" s="183"/>
      <c r="H244" s="186"/>
    </row>
    <row r="245" spans="1:8" x14ac:dyDescent="0.2">
      <c r="A245" s="182">
        <v>14</v>
      </c>
      <c r="B245" s="183" t="s">
        <v>722</v>
      </c>
      <c r="C245" s="184" t="s">
        <v>18</v>
      </c>
      <c r="D245" s="187" t="s">
        <v>473</v>
      </c>
      <c r="E245" s="185"/>
      <c r="F245" s="183"/>
      <c r="G245" s="183"/>
      <c r="H245" s="186"/>
    </row>
    <row r="246" spans="1:8" x14ac:dyDescent="0.2">
      <c r="A246" s="208" t="s">
        <v>723</v>
      </c>
      <c r="B246" s="209"/>
      <c r="C246" s="209"/>
      <c r="D246" s="209"/>
      <c r="E246" s="209"/>
      <c r="F246" s="209"/>
      <c r="G246" s="209"/>
      <c r="H246" s="210"/>
    </row>
    <row r="247" spans="1:8" x14ac:dyDescent="0.2">
      <c r="A247" s="182">
        <v>1</v>
      </c>
      <c r="B247" s="183" t="s">
        <v>724</v>
      </c>
      <c r="C247" s="184" t="s">
        <v>725</v>
      </c>
      <c r="D247" s="187" t="s">
        <v>473</v>
      </c>
      <c r="E247" s="185"/>
      <c r="F247" s="183"/>
      <c r="G247" s="183"/>
      <c r="H247" s="186"/>
    </row>
    <row r="248" spans="1:8" x14ac:dyDescent="0.2">
      <c r="A248" s="182">
        <v>2</v>
      </c>
      <c r="B248" s="183" t="s">
        <v>726</v>
      </c>
      <c r="C248" s="184" t="s">
        <v>725</v>
      </c>
      <c r="D248" s="187" t="s">
        <v>473</v>
      </c>
      <c r="E248" s="185"/>
      <c r="F248" s="183"/>
      <c r="G248" s="183"/>
      <c r="H248" s="186"/>
    </row>
    <row r="249" spans="1:8" x14ac:dyDescent="0.2">
      <c r="A249" s="182">
        <v>3</v>
      </c>
      <c r="B249" s="183" t="s">
        <v>727</v>
      </c>
      <c r="C249" s="184" t="s">
        <v>725</v>
      </c>
      <c r="D249" s="187" t="s">
        <v>473</v>
      </c>
      <c r="E249" s="185"/>
      <c r="F249" s="183"/>
      <c r="G249" s="183"/>
      <c r="H249" s="186"/>
    </row>
    <row r="250" spans="1:8" x14ac:dyDescent="0.2">
      <c r="A250" s="182">
        <v>4</v>
      </c>
      <c r="B250" s="183" t="s">
        <v>728</v>
      </c>
      <c r="C250" s="184" t="s">
        <v>725</v>
      </c>
      <c r="D250" s="187" t="s">
        <v>473</v>
      </c>
      <c r="E250" s="185"/>
      <c r="F250" s="183"/>
      <c r="G250" s="183"/>
      <c r="H250" s="186"/>
    </row>
    <row r="251" spans="1:8" x14ac:dyDescent="0.2">
      <c r="A251" s="182">
        <v>5</v>
      </c>
      <c r="B251" s="183" t="s">
        <v>729</v>
      </c>
      <c r="C251" s="184" t="s">
        <v>264</v>
      </c>
      <c r="D251" s="187" t="s">
        <v>730</v>
      </c>
      <c r="E251" s="185"/>
      <c r="F251" s="183"/>
      <c r="G251" s="183"/>
      <c r="H251" s="186"/>
    </row>
    <row r="252" spans="1:8" ht="25.5" x14ac:dyDescent="0.2">
      <c r="A252" s="182">
        <v>6</v>
      </c>
      <c r="B252" s="183" t="s">
        <v>731</v>
      </c>
      <c r="C252" s="184" t="s">
        <v>455</v>
      </c>
      <c r="D252" s="187" t="s">
        <v>473</v>
      </c>
      <c r="E252" s="185"/>
      <c r="F252" s="183"/>
      <c r="G252" s="183"/>
      <c r="H252" s="186"/>
    </row>
    <row r="253" spans="1:8" ht="25.5" x14ac:dyDescent="0.2">
      <c r="A253" s="182">
        <v>7</v>
      </c>
      <c r="B253" s="183" t="s">
        <v>732</v>
      </c>
      <c r="C253" s="184" t="s">
        <v>733</v>
      </c>
      <c r="D253" s="187" t="s">
        <v>473</v>
      </c>
      <c r="E253" s="185"/>
      <c r="F253" s="183"/>
      <c r="G253" s="183"/>
      <c r="H253" s="186"/>
    </row>
    <row r="254" spans="1:8" ht="38.25" x14ac:dyDescent="0.2">
      <c r="A254" s="182">
        <v>8</v>
      </c>
      <c r="B254" s="183" t="s">
        <v>734</v>
      </c>
      <c r="C254" s="184" t="s">
        <v>264</v>
      </c>
      <c r="D254" s="187" t="s">
        <v>735</v>
      </c>
      <c r="E254" s="185"/>
      <c r="F254" s="183"/>
      <c r="G254" s="183"/>
      <c r="H254" s="186"/>
    </row>
    <row r="255" spans="1:8" ht="38.25" x14ac:dyDescent="0.2">
      <c r="A255" s="182">
        <v>9</v>
      </c>
      <c r="B255" s="183" t="s">
        <v>736</v>
      </c>
      <c r="C255" s="184" t="s">
        <v>264</v>
      </c>
      <c r="D255" s="187" t="s">
        <v>735</v>
      </c>
      <c r="E255" s="185"/>
      <c r="F255" s="183"/>
      <c r="G255" s="183"/>
      <c r="H255" s="186"/>
    </row>
    <row r="256" spans="1:8" x14ac:dyDescent="0.2">
      <c r="A256" s="182">
        <v>10</v>
      </c>
      <c r="B256" s="183" t="s">
        <v>737</v>
      </c>
      <c r="C256" s="184" t="s">
        <v>455</v>
      </c>
      <c r="D256" s="187" t="s">
        <v>473</v>
      </c>
      <c r="E256" s="185"/>
      <c r="F256" s="183"/>
      <c r="G256" s="183"/>
      <c r="H256" s="186"/>
    </row>
    <row r="257" spans="1:8" x14ac:dyDescent="0.2">
      <c r="A257" s="182">
        <v>11</v>
      </c>
      <c r="B257" s="183" t="s">
        <v>738</v>
      </c>
      <c r="C257" s="184" t="s">
        <v>739</v>
      </c>
      <c r="D257" s="187" t="s">
        <v>473</v>
      </c>
      <c r="E257" s="185"/>
      <c r="F257" s="183"/>
      <c r="G257" s="183"/>
      <c r="H257" s="186"/>
    </row>
    <row r="258" spans="1:8" x14ac:dyDescent="0.2">
      <c r="A258" s="208" t="s">
        <v>740</v>
      </c>
      <c r="B258" s="209"/>
      <c r="C258" s="209"/>
      <c r="D258" s="209"/>
      <c r="E258" s="209"/>
      <c r="F258" s="209"/>
      <c r="G258" s="209"/>
      <c r="H258" s="210"/>
    </row>
    <row r="259" spans="1:8" x14ac:dyDescent="0.2">
      <c r="A259" s="182">
        <v>1</v>
      </c>
      <c r="B259" s="183" t="s">
        <v>741</v>
      </c>
      <c r="C259" s="184" t="s">
        <v>455</v>
      </c>
      <c r="D259" s="187" t="s">
        <v>456</v>
      </c>
      <c r="E259" s="185"/>
      <c r="F259" s="183"/>
      <c r="G259" s="183"/>
      <c r="H259" s="186"/>
    </row>
    <row r="260" spans="1:8" x14ac:dyDescent="0.2">
      <c r="A260" s="182">
        <v>2</v>
      </c>
      <c r="B260" s="183" t="s">
        <v>742</v>
      </c>
      <c r="C260" s="184" t="s">
        <v>455</v>
      </c>
      <c r="D260" s="188" t="str">
        <f>D198</f>
        <v>Yes</v>
      </c>
      <c r="E260" s="185"/>
      <c r="F260" s="183"/>
      <c r="G260" s="183"/>
      <c r="H260" s="186"/>
    </row>
    <row r="261" spans="1:8" x14ac:dyDescent="0.2">
      <c r="A261" s="182">
        <v>3</v>
      </c>
      <c r="B261" s="183" t="s">
        <v>743</v>
      </c>
      <c r="C261" s="184" t="s">
        <v>455</v>
      </c>
      <c r="D261" s="188" t="str">
        <f>D215</f>
        <v>Yes</v>
      </c>
      <c r="E261" s="185"/>
      <c r="F261" s="183"/>
      <c r="G261" s="183"/>
      <c r="H261" s="186"/>
    </row>
    <row r="262" spans="1:8" ht="25.5" x14ac:dyDescent="0.2">
      <c r="A262" s="182">
        <v>4</v>
      </c>
      <c r="B262" s="183" t="s">
        <v>744</v>
      </c>
      <c r="C262" s="184" t="s">
        <v>455</v>
      </c>
      <c r="D262" s="187" t="s">
        <v>113</v>
      </c>
      <c r="E262" s="185"/>
      <c r="F262" s="183"/>
      <c r="G262" s="183"/>
      <c r="H262" s="186"/>
    </row>
    <row r="263" spans="1:8" x14ac:dyDescent="0.2">
      <c r="A263" s="182">
        <v>5</v>
      </c>
      <c r="B263" s="183" t="s">
        <v>745</v>
      </c>
      <c r="C263" s="184" t="s">
        <v>455</v>
      </c>
      <c r="D263" s="187" t="s">
        <v>113</v>
      </c>
      <c r="E263" s="185"/>
      <c r="F263" s="183"/>
      <c r="G263" s="183"/>
      <c r="H263" s="186"/>
    </row>
    <row r="264" spans="1:8" x14ac:dyDescent="0.2">
      <c r="A264" s="182">
        <v>6</v>
      </c>
      <c r="B264" s="183" t="s">
        <v>746</v>
      </c>
      <c r="C264" s="184" t="s">
        <v>455</v>
      </c>
      <c r="D264" s="187" t="s">
        <v>456</v>
      </c>
      <c r="E264" s="185"/>
      <c r="F264" s="183"/>
      <c r="G264" s="183"/>
      <c r="H264" s="186"/>
    </row>
    <row r="265" spans="1:8" ht="25.5" x14ac:dyDescent="0.2">
      <c r="A265" s="182">
        <v>7</v>
      </c>
      <c r="B265" s="183" t="s">
        <v>747</v>
      </c>
      <c r="C265" s="184" t="s">
        <v>455</v>
      </c>
      <c r="D265" s="187" t="s">
        <v>473</v>
      </c>
      <c r="E265" s="185"/>
      <c r="F265" s="183"/>
      <c r="G265" s="183"/>
      <c r="H265" s="186"/>
    </row>
    <row r="266" spans="1:8" ht="25.5" x14ac:dyDescent="0.2">
      <c r="A266" s="182">
        <v>8</v>
      </c>
      <c r="B266" s="183" t="s">
        <v>748</v>
      </c>
      <c r="C266" s="184" t="s">
        <v>455</v>
      </c>
      <c r="D266" s="187" t="s">
        <v>473</v>
      </c>
      <c r="E266" s="185"/>
      <c r="F266" s="183"/>
      <c r="G266" s="183"/>
      <c r="H266" s="186"/>
    </row>
    <row r="267" spans="1:8" x14ac:dyDescent="0.2">
      <c r="A267" s="182">
        <v>9</v>
      </c>
      <c r="B267" s="183" t="s">
        <v>749</v>
      </c>
      <c r="C267" s="184" t="s">
        <v>455</v>
      </c>
      <c r="D267" s="187" t="s">
        <v>473</v>
      </c>
      <c r="E267" s="185"/>
      <c r="F267" s="183"/>
      <c r="G267" s="183"/>
      <c r="H267" s="186"/>
    </row>
    <row r="268" spans="1:8" x14ac:dyDescent="0.2">
      <c r="A268" s="208" t="s">
        <v>750</v>
      </c>
      <c r="B268" s="209"/>
      <c r="C268" s="209"/>
      <c r="D268" s="209"/>
      <c r="E268" s="209"/>
      <c r="F268" s="209"/>
      <c r="G268" s="209"/>
      <c r="H268" s="210"/>
    </row>
    <row r="269" spans="1:8" x14ac:dyDescent="0.2">
      <c r="A269" s="182">
        <v>1</v>
      </c>
      <c r="B269" s="183" t="s">
        <v>751</v>
      </c>
      <c r="C269" s="184" t="s">
        <v>409</v>
      </c>
      <c r="D269" s="187">
        <v>1</v>
      </c>
      <c r="E269" s="185"/>
      <c r="F269" s="183"/>
      <c r="G269" s="183"/>
      <c r="H269" s="186"/>
    </row>
    <row r="270" spans="1:8" x14ac:dyDescent="0.2">
      <c r="A270" s="182">
        <v>2</v>
      </c>
      <c r="B270" s="183" t="s">
        <v>752</v>
      </c>
      <c r="C270" s="184" t="s">
        <v>409</v>
      </c>
      <c r="D270" s="187">
        <v>1</v>
      </c>
      <c r="E270" s="185"/>
      <c r="F270" s="183"/>
      <c r="G270" s="183"/>
      <c r="H270" s="186"/>
    </row>
    <row r="271" spans="1:8" x14ac:dyDescent="0.2">
      <c r="A271" s="182">
        <v>3</v>
      </c>
      <c r="B271" s="183" t="s">
        <v>753</v>
      </c>
      <c r="C271" s="184" t="s">
        <v>409</v>
      </c>
      <c r="D271" s="187" t="s">
        <v>473</v>
      </c>
      <c r="E271" s="185"/>
      <c r="F271" s="183"/>
      <c r="G271" s="183"/>
      <c r="H271" s="186"/>
    </row>
    <row r="272" spans="1:8" x14ac:dyDescent="0.2">
      <c r="A272" s="182">
        <v>4</v>
      </c>
      <c r="B272" s="183" t="s">
        <v>754</v>
      </c>
      <c r="C272" s="184" t="s">
        <v>409</v>
      </c>
      <c r="D272" s="187">
        <v>1</v>
      </c>
      <c r="E272" s="185"/>
      <c r="F272" s="183"/>
      <c r="G272" s="183"/>
      <c r="H272" s="186"/>
    </row>
    <row r="273" spans="1:8" x14ac:dyDescent="0.2">
      <c r="A273" s="182">
        <v>5</v>
      </c>
      <c r="B273" s="183" t="s">
        <v>755</v>
      </c>
      <c r="C273" s="184" t="s">
        <v>409</v>
      </c>
      <c r="D273" s="187">
        <v>1</v>
      </c>
      <c r="E273" s="185"/>
      <c r="F273" s="183"/>
      <c r="G273" s="183"/>
      <c r="H273" s="186"/>
    </row>
    <row r="274" spans="1:8" x14ac:dyDescent="0.2">
      <c r="A274" s="182">
        <v>6</v>
      </c>
      <c r="B274" s="183" t="s">
        <v>756</v>
      </c>
      <c r="C274" s="184" t="s">
        <v>409</v>
      </c>
      <c r="D274" s="187">
        <v>1</v>
      </c>
      <c r="E274" s="185"/>
      <c r="F274" s="183"/>
      <c r="G274" s="183"/>
      <c r="H274" s="186"/>
    </row>
    <row r="275" spans="1:8" x14ac:dyDescent="0.2">
      <c r="A275" s="182">
        <v>7</v>
      </c>
      <c r="B275" s="183" t="s">
        <v>757</v>
      </c>
      <c r="C275" s="184" t="s">
        <v>409</v>
      </c>
      <c r="D275" s="187" t="s">
        <v>473</v>
      </c>
      <c r="E275" s="185"/>
      <c r="F275" s="183"/>
      <c r="G275" s="183"/>
      <c r="H275" s="186"/>
    </row>
    <row r="276" spans="1:8" x14ac:dyDescent="0.2">
      <c r="A276" s="182">
        <v>8</v>
      </c>
      <c r="B276" s="183" t="s">
        <v>758</v>
      </c>
      <c r="C276" s="184" t="s">
        <v>126</v>
      </c>
      <c r="D276" s="187">
        <v>1</v>
      </c>
      <c r="E276" s="185"/>
      <c r="F276" s="183"/>
      <c r="G276" s="183"/>
      <c r="H276" s="186"/>
    </row>
    <row r="277" spans="1:8" ht="25.5" x14ac:dyDescent="0.2">
      <c r="A277" s="182">
        <v>9</v>
      </c>
      <c r="B277" s="183" t="s">
        <v>759</v>
      </c>
      <c r="C277" s="184" t="s">
        <v>455</v>
      </c>
      <c r="D277" s="187" t="s">
        <v>456</v>
      </c>
      <c r="E277" s="185"/>
      <c r="F277" s="183"/>
      <c r="G277" s="183"/>
      <c r="H277" s="186"/>
    </row>
    <row r="278" spans="1:8" x14ac:dyDescent="0.2">
      <c r="A278" s="208" t="s">
        <v>760</v>
      </c>
      <c r="B278" s="209"/>
      <c r="C278" s="209"/>
      <c r="D278" s="209"/>
      <c r="E278" s="209"/>
      <c r="F278" s="209"/>
      <c r="G278" s="209"/>
      <c r="H278" s="210"/>
    </row>
    <row r="279" spans="1:8" x14ac:dyDescent="0.2">
      <c r="A279" s="182">
        <v>1</v>
      </c>
      <c r="B279" s="183" t="s">
        <v>761</v>
      </c>
      <c r="C279" s="184" t="s">
        <v>762</v>
      </c>
      <c r="D279" s="187" t="s">
        <v>473</v>
      </c>
      <c r="E279" s="185"/>
      <c r="F279" s="183"/>
      <c r="G279" s="183"/>
      <c r="H279" s="186"/>
    </row>
    <row r="280" spans="1:8" x14ac:dyDescent="0.2">
      <c r="A280" s="182">
        <v>2</v>
      </c>
      <c r="B280" s="183" t="s">
        <v>763</v>
      </c>
      <c r="C280" s="184" t="s">
        <v>762</v>
      </c>
      <c r="D280" s="187" t="s">
        <v>473</v>
      </c>
      <c r="E280" s="185"/>
      <c r="F280" s="183"/>
      <c r="G280" s="183"/>
      <c r="H280" s="186"/>
    </row>
    <row r="281" spans="1:8" x14ac:dyDescent="0.2">
      <c r="A281" s="182">
        <v>3</v>
      </c>
      <c r="B281" s="183" t="s">
        <v>764</v>
      </c>
      <c r="C281" s="184" t="s">
        <v>264</v>
      </c>
      <c r="D281" s="187" t="s">
        <v>473</v>
      </c>
      <c r="E281" s="185"/>
      <c r="F281" s="183"/>
      <c r="G281" s="183"/>
      <c r="H281" s="186"/>
    </row>
    <row r="282" spans="1:8" ht="25.5" x14ac:dyDescent="0.2">
      <c r="A282" s="182">
        <v>4</v>
      </c>
      <c r="B282" s="183" t="s">
        <v>765</v>
      </c>
      <c r="C282" s="184" t="s">
        <v>455</v>
      </c>
      <c r="D282" s="187" t="s">
        <v>473</v>
      </c>
      <c r="E282" s="185"/>
      <c r="F282" s="183"/>
      <c r="G282" s="183"/>
      <c r="H282" s="186"/>
    </row>
    <row r="283" spans="1:8" ht="25.5" x14ac:dyDescent="0.2">
      <c r="A283" s="182">
        <v>5</v>
      </c>
      <c r="B283" s="183" t="s">
        <v>766</v>
      </c>
      <c r="C283" s="184" t="s">
        <v>455</v>
      </c>
      <c r="D283" s="187" t="s">
        <v>456</v>
      </c>
      <c r="E283" s="185"/>
      <c r="F283" s="183"/>
      <c r="G283" s="183"/>
      <c r="H283" s="186"/>
    </row>
    <row r="284" spans="1:8" x14ac:dyDescent="0.2">
      <c r="A284" s="182">
        <v>6</v>
      </c>
      <c r="B284" s="183" t="s">
        <v>767</v>
      </c>
      <c r="C284" s="184" t="s">
        <v>455</v>
      </c>
      <c r="D284" s="187" t="s">
        <v>456</v>
      </c>
      <c r="E284" s="185"/>
      <c r="F284" s="183"/>
      <c r="G284" s="183"/>
      <c r="H284" s="186"/>
    </row>
    <row r="285" spans="1:8" x14ac:dyDescent="0.2">
      <c r="A285" s="182">
        <v>7</v>
      </c>
      <c r="B285" s="183" t="s">
        <v>768</v>
      </c>
      <c r="C285" s="184" t="s">
        <v>455</v>
      </c>
      <c r="D285" s="187" t="s">
        <v>473</v>
      </c>
      <c r="E285" s="185"/>
      <c r="F285" s="183"/>
      <c r="G285" s="183"/>
      <c r="H285" s="186"/>
    </row>
    <row r="286" spans="1:8" x14ac:dyDescent="0.2">
      <c r="A286" s="208" t="s">
        <v>769</v>
      </c>
      <c r="B286" s="209"/>
      <c r="C286" s="209"/>
      <c r="D286" s="209"/>
      <c r="E286" s="209"/>
      <c r="F286" s="209"/>
      <c r="G286" s="209"/>
      <c r="H286" s="210"/>
    </row>
    <row r="287" spans="1:8" ht="25.5" x14ac:dyDescent="0.2">
      <c r="A287" s="182">
        <v>1</v>
      </c>
      <c r="B287" s="183" t="s">
        <v>770</v>
      </c>
      <c r="C287" s="184" t="s">
        <v>455</v>
      </c>
      <c r="D287" s="187" t="s">
        <v>456</v>
      </c>
      <c r="E287" s="185"/>
      <c r="F287" s="183"/>
      <c r="G287" s="183"/>
      <c r="H287" s="186"/>
    </row>
    <row r="288" spans="1:8" x14ac:dyDescent="0.2">
      <c r="A288" s="182">
        <v>2</v>
      </c>
      <c r="B288" s="183" t="s">
        <v>771</v>
      </c>
      <c r="C288" s="184" t="s">
        <v>455</v>
      </c>
      <c r="D288" s="187" t="s">
        <v>456</v>
      </c>
      <c r="E288" s="185"/>
      <c r="F288" s="183"/>
      <c r="G288" s="183"/>
      <c r="H288" s="186"/>
    </row>
    <row r="289" spans="1:8" x14ac:dyDescent="0.2">
      <c r="A289" s="182">
        <v>3</v>
      </c>
      <c r="B289" s="183" t="s">
        <v>772</v>
      </c>
      <c r="C289" s="184" t="s">
        <v>455</v>
      </c>
      <c r="D289" s="187" t="s">
        <v>456</v>
      </c>
      <c r="E289" s="185"/>
      <c r="F289" s="183"/>
      <c r="G289" s="183"/>
      <c r="H289" s="186"/>
    </row>
    <row r="290" spans="1:8" x14ac:dyDescent="0.2">
      <c r="A290" s="182">
        <v>4</v>
      </c>
      <c r="B290" s="183" t="s">
        <v>773</v>
      </c>
      <c r="C290" s="184" t="s">
        <v>455</v>
      </c>
      <c r="D290" s="187" t="s">
        <v>456</v>
      </c>
      <c r="E290" s="185"/>
      <c r="F290" s="183"/>
      <c r="G290" s="183"/>
      <c r="H290" s="186"/>
    </row>
    <row r="291" spans="1:8" x14ac:dyDescent="0.2">
      <c r="A291" s="182">
        <v>5</v>
      </c>
      <c r="B291" s="183" t="s">
        <v>774</v>
      </c>
      <c r="C291" s="184" t="s">
        <v>455</v>
      </c>
      <c r="D291" s="187" t="s">
        <v>456</v>
      </c>
      <c r="E291" s="185"/>
      <c r="F291" s="183"/>
      <c r="G291" s="183"/>
      <c r="H291" s="186"/>
    </row>
    <row r="292" spans="1:8" x14ac:dyDescent="0.2">
      <c r="A292" s="182">
        <v>6</v>
      </c>
      <c r="B292" s="183" t="s">
        <v>775</v>
      </c>
      <c r="C292" s="184" t="s">
        <v>455</v>
      </c>
      <c r="D292" s="187" t="s">
        <v>473</v>
      </c>
      <c r="E292" s="185"/>
      <c r="F292" s="183"/>
      <c r="G292" s="183"/>
      <c r="H292" s="186"/>
    </row>
    <row r="293" spans="1:8" ht="25.5" x14ac:dyDescent="0.2">
      <c r="A293" s="182">
        <v>7</v>
      </c>
      <c r="B293" s="183" t="s">
        <v>776</v>
      </c>
      <c r="C293" s="184" t="s">
        <v>455</v>
      </c>
      <c r="D293" s="187" t="s">
        <v>456</v>
      </c>
      <c r="E293" s="185"/>
      <c r="F293" s="183"/>
      <c r="G293" s="183"/>
      <c r="H293" s="186"/>
    </row>
    <row r="294" spans="1:8" x14ac:dyDescent="0.2">
      <c r="A294" s="182">
        <v>8</v>
      </c>
      <c r="B294" s="183" t="s">
        <v>777</v>
      </c>
      <c r="C294" s="184" t="s">
        <v>455</v>
      </c>
      <c r="D294" s="187" t="s">
        <v>456</v>
      </c>
      <c r="E294" s="185"/>
      <c r="F294" s="183"/>
      <c r="G294" s="183"/>
      <c r="H294" s="186"/>
    </row>
    <row r="295" spans="1:8" x14ac:dyDescent="0.2">
      <c r="A295" s="182">
        <v>9</v>
      </c>
      <c r="B295" s="183" t="s">
        <v>778</v>
      </c>
      <c r="C295" s="184" t="s">
        <v>455</v>
      </c>
      <c r="D295" s="187" t="s">
        <v>456</v>
      </c>
      <c r="E295" s="185"/>
      <c r="F295" s="183"/>
      <c r="G295" s="183"/>
      <c r="H295" s="186"/>
    </row>
    <row r="296" spans="1:8" x14ac:dyDescent="0.2">
      <c r="A296" s="182">
        <v>10</v>
      </c>
      <c r="B296" s="183" t="s">
        <v>779</v>
      </c>
      <c r="C296" s="184" t="s">
        <v>455</v>
      </c>
      <c r="D296" s="187" t="s">
        <v>456</v>
      </c>
      <c r="E296" s="185"/>
      <c r="F296" s="183"/>
      <c r="G296" s="183"/>
      <c r="H296" s="186"/>
    </row>
    <row r="297" spans="1:8" x14ac:dyDescent="0.2">
      <c r="A297" s="208" t="s">
        <v>780</v>
      </c>
      <c r="B297" s="209"/>
      <c r="C297" s="209"/>
      <c r="D297" s="209"/>
      <c r="E297" s="209"/>
      <c r="F297" s="209"/>
      <c r="G297" s="209"/>
      <c r="H297" s="210"/>
    </row>
    <row r="298" spans="1:8" x14ac:dyDescent="0.2">
      <c r="A298" s="182">
        <v>1</v>
      </c>
      <c r="B298" s="183"/>
      <c r="C298" s="184" t="s">
        <v>264</v>
      </c>
      <c r="D298" s="184"/>
      <c r="E298" s="190"/>
      <c r="F298" s="183"/>
      <c r="G298" s="183"/>
      <c r="H298" s="186"/>
    </row>
    <row r="299" spans="1:8" x14ac:dyDescent="0.2">
      <c r="A299" s="182">
        <v>2</v>
      </c>
      <c r="B299" s="183"/>
      <c r="C299" s="184" t="s">
        <v>264</v>
      </c>
      <c r="D299" s="184"/>
      <c r="E299" s="190"/>
      <c r="F299" s="183"/>
      <c r="G299" s="183"/>
      <c r="H299" s="186"/>
    </row>
    <row r="300" spans="1:8" x14ac:dyDescent="0.2">
      <c r="A300" s="182">
        <v>3</v>
      </c>
      <c r="B300" s="183"/>
      <c r="C300" s="184" t="s">
        <v>264</v>
      </c>
      <c r="D300" s="184"/>
      <c r="E300" s="190"/>
      <c r="F300" s="183"/>
      <c r="G300" s="183"/>
      <c r="H300" s="186"/>
    </row>
    <row r="301" spans="1:8" x14ac:dyDescent="0.2">
      <c r="A301" s="182">
        <v>4</v>
      </c>
      <c r="B301" s="183"/>
      <c r="C301" s="184" t="s">
        <v>264</v>
      </c>
      <c r="D301" s="184"/>
      <c r="E301" s="190"/>
      <c r="F301" s="183"/>
      <c r="G301" s="183"/>
      <c r="H301" s="186"/>
    </row>
    <row r="302" spans="1:8" x14ac:dyDescent="0.2">
      <c r="A302" s="182">
        <v>5</v>
      </c>
      <c r="B302" s="183"/>
      <c r="C302" s="184" t="s">
        <v>264</v>
      </c>
      <c r="D302" s="184"/>
      <c r="E302" s="190"/>
      <c r="F302" s="183"/>
      <c r="G302" s="183"/>
      <c r="H302" s="186"/>
    </row>
    <row r="303" spans="1:8" x14ac:dyDescent="0.2">
      <c r="A303" s="182">
        <v>6</v>
      </c>
      <c r="B303" s="183"/>
      <c r="C303" s="184" t="s">
        <v>264</v>
      </c>
      <c r="D303" s="184"/>
      <c r="E303" s="190"/>
      <c r="F303" s="183"/>
      <c r="G303" s="183"/>
      <c r="H303" s="186"/>
    </row>
    <row r="304" spans="1:8" x14ac:dyDescent="0.2">
      <c r="A304" s="182">
        <v>7</v>
      </c>
      <c r="B304" s="183"/>
      <c r="C304" s="184" t="s">
        <v>264</v>
      </c>
      <c r="D304" s="184"/>
      <c r="E304" s="190"/>
      <c r="F304" s="183"/>
      <c r="G304" s="183"/>
      <c r="H304" s="186"/>
    </row>
    <row r="305" spans="1:8" x14ac:dyDescent="0.2">
      <c r="A305" s="182">
        <v>8</v>
      </c>
      <c r="B305" s="183"/>
      <c r="C305" s="184" t="s">
        <v>264</v>
      </c>
      <c r="D305" s="184"/>
      <c r="E305" s="190"/>
      <c r="F305" s="183"/>
      <c r="G305" s="183"/>
      <c r="H305" s="186"/>
    </row>
    <row r="306" spans="1:8" x14ac:dyDescent="0.2">
      <c r="A306" s="182">
        <v>9</v>
      </c>
      <c r="B306" s="183"/>
      <c r="C306" s="184" t="s">
        <v>264</v>
      </c>
      <c r="D306" s="184"/>
      <c r="E306" s="190"/>
      <c r="F306" s="183"/>
      <c r="G306" s="183"/>
      <c r="H306" s="186"/>
    </row>
    <row r="307" spans="1:8" x14ac:dyDescent="0.2">
      <c r="A307" s="182">
        <v>10</v>
      </c>
      <c r="B307" s="183"/>
      <c r="C307" s="184" t="s">
        <v>264</v>
      </c>
      <c r="D307" s="184"/>
      <c r="E307" s="190"/>
      <c r="F307" s="183"/>
      <c r="G307" s="183"/>
      <c r="H307" s="186"/>
    </row>
    <row r="308" spans="1:8" x14ac:dyDescent="0.2">
      <c r="A308" s="208" t="s">
        <v>781</v>
      </c>
      <c r="B308" s="209"/>
      <c r="C308" s="209"/>
      <c r="D308" s="209"/>
      <c r="E308" s="209"/>
      <c r="F308" s="209"/>
      <c r="G308" s="209"/>
      <c r="H308" s="210"/>
    </row>
    <row r="309" spans="1:8" x14ac:dyDescent="0.2">
      <c r="A309" s="177">
        <v>1</v>
      </c>
      <c r="B309" s="200" t="s">
        <v>782</v>
      </c>
      <c r="C309" s="200"/>
      <c r="D309" s="200"/>
      <c r="E309" s="200"/>
      <c r="F309" s="200"/>
      <c r="G309" s="200"/>
      <c r="H309" s="201"/>
    </row>
    <row r="310" spans="1:8" x14ac:dyDescent="0.2">
      <c r="A310" s="177">
        <v>2</v>
      </c>
      <c r="B310" s="200" t="s">
        <v>783</v>
      </c>
      <c r="C310" s="200"/>
      <c r="D310" s="200"/>
      <c r="E310" s="200"/>
      <c r="F310" s="200"/>
      <c r="G310" s="200"/>
      <c r="H310" s="201"/>
    </row>
    <row r="311" spans="1:8" x14ac:dyDescent="0.2">
      <c r="A311" s="177">
        <v>3</v>
      </c>
      <c r="B311" s="200" t="s">
        <v>784</v>
      </c>
      <c r="C311" s="200"/>
      <c r="D311" s="200"/>
      <c r="E311" s="200"/>
      <c r="F311" s="200"/>
      <c r="G311" s="200"/>
      <c r="H311" s="201"/>
    </row>
    <row r="312" spans="1:8" x14ac:dyDescent="0.2">
      <c r="A312" s="177">
        <v>4</v>
      </c>
      <c r="B312" s="200" t="s">
        <v>785</v>
      </c>
      <c r="C312" s="200"/>
      <c r="D312" s="200"/>
      <c r="E312" s="200"/>
      <c r="F312" s="200"/>
      <c r="G312" s="200"/>
      <c r="H312" s="201"/>
    </row>
    <row r="313" spans="1:8" x14ac:dyDescent="0.2">
      <c r="A313" s="177">
        <v>5</v>
      </c>
      <c r="B313" s="200" t="s">
        <v>801</v>
      </c>
      <c r="C313" s="200"/>
      <c r="D313" s="200"/>
      <c r="E313" s="200"/>
      <c r="F313" s="200"/>
      <c r="G313" s="200"/>
      <c r="H313" s="201"/>
    </row>
    <row r="314" spans="1:8" x14ac:dyDescent="0.2">
      <c r="A314" s="177">
        <v>6</v>
      </c>
      <c r="B314" s="200" t="s">
        <v>787</v>
      </c>
      <c r="C314" s="200"/>
      <c r="D314" s="200"/>
      <c r="E314" s="200"/>
      <c r="F314" s="200"/>
      <c r="G314" s="200"/>
      <c r="H314" s="201"/>
    </row>
    <row r="315" spans="1:8" x14ac:dyDescent="0.2">
      <c r="A315" s="177">
        <v>7</v>
      </c>
      <c r="B315" s="200" t="s">
        <v>788</v>
      </c>
      <c r="C315" s="200"/>
      <c r="D315" s="200"/>
      <c r="E315" s="200"/>
      <c r="F315" s="200"/>
      <c r="G315" s="200"/>
      <c r="H315" s="201"/>
    </row>
    <row r="316" spans="1:8" x14ac:dyDescent="0.2">
      <c r="A316" s="177">
        <v>8</v>
      </c>
      <c r="B316" s="200" t="s">
        <v>789</v>
      </c>
      <c r="C316" s="200"/>
      <c r="D316" s="200"/>
      <c r="E316" s="200"/>
      <c r="F316" s="200"/>
      <c r="G316" s="200"/>
      <c r="H316" s="201"/>
    </row>
    <row r="317" spans="1:8" x14ac:dyDescent="0.2">
      <c r="A317" s="177">
        <v>9</v>
      </c>
      <c r="B317" s="200" t="s">
        <v>790</v>
      </c>
      <c r="C317" s="200"/>
      <c r="D317" s="200"/>
      <c r="E317" s="200"/>
      <c r="F317" s="200"/>
      <c r="G317" s="200"/>
      <c r="H317" s="201"/>
    </row>
    <row r="318" spans="1:8" x14ac:dyDescent="0.2">
      <c r="A318" s="177">
        <v>10</v>
      </c>
      <c r="B318" s="200" t="s">
        <v>791</v>
      </c>
      <c r="C318" s="200"/>
      <c r="D318" s="200"/>
      <c r="E318" s="200"/>
      <c r="F318" s="200"/>
      <c r="G318" s="200"/>
      <c r="H318" s="201"/>
    </row>
    <row r="319" spans="1:8" ht="13.5" thickBot="1" x14ac:dyDescent="0.25">
      <c r="A319" s="191"/>
      <c r="B319" s="192"/>
      <c r="C319" s="193"/>
      <c r="D319" s="193"/>
      <c r="E319" s="192"/>
      <c r="F319" s="192" t="s">
        <v>792</v>
      </c>
      <c r="G319" s="192"/>
      <c r="H319" s="194"/>
    </row>
  </sheetData>
  <mergeCells count="49">
    <mergeCell ref="B318:H318"/>
    <mergeCell ref="B312:H312"/>
    <mergeCell ref="B313:H313"/>
    <mergeCell ref="B314:H314"/>
    <mergeCell ref="B315:H315"/>
    <mergeCell ref="B316:H316"/>
    <mergeCell ref="B317:H317"/>
    <mergeCell ref="B311:H311"/>
    <mergeCell ref="A216:H216"/>
    <mergeCell ref="A231:H231"/>
    <mergeCell ref="A246:H246"/>
    <mergeCell ref="A258:H258"/>
    <mergeCell ref="A268:H268"/>
    <mergeCell ref="A278:H278"/>
    <mergeCell ref="A286:H286"/>
    <mergeCell ref="A297:H297"/>
    <mergeCell ref="A308:H308"/>
    <mergeCell ref="B309:H309"/>
    <mergeCell ref="B310:H310"/>
    <mergeCell ref="B200:H200"/>
    <mergeCell ref="A96:H96"/>
    <mergeCell ref="B111:H111"/>
    <mergeCell ref="A112:H112"/>
    <mergeCell ref="A128:H128"/>
    <mergeCell ref="A136:H136"/>
    <mergeCell ref="A147:H147"/>
    <mergeCell ref="A155:H155"/>
    <mergeCell ref="A174:H174"/>
    <mergeCell ref="A187:H187"/>
    <mergeCell ref="B188:H188"/>
    <mergeCell ref="A199:H199"/>
    <mergeCell ref="A87:H87"/>
    <mergeCell ref="B7:H7"/>
    <mergeCell ref="B8:H8"/>
    <mergeCell ref="B9:H9"/>
    <mergeCell ref="B10:H10"/>
    <mergeCell ref="B11:H11"/>
    <mergeCell ref="A14:H14"/>
    <mergeCell ref="A26:H26"/>
    <mergeCell ref="A39:H39"/>
    <mergeCell ref="A44:H44"/>
    <mergeCell ref="A65:H65"/>
    <mergeCell ref="A79:H79"/>
    <mergeCell ref="B6:H6"/>
    <mergeCell ref="A1:H1"/>
    <mergeCell ref="A2:H2"/>
    <mergeCell ref="A3:H3"/>
    <mergeCell ref="B4:H4"/>
    <mergeCell ref="B5:H5"/>
  </mergeCells>
  <conditionalFormatting sqref="A45:C64">
    <cfRule type="expression" dxfId="49" priority="43">
      <formula>MOD(ROW(),2)=0</formula>
    </cfRule>
  </conditionalFormatting>
  <conditionalFormatting sqref="A66:C78">
    <cfRule type="expression" dxfId="48" priority="41">
      <formula>MOD(ROW(),2)=0</formula>
    </cfRule>
  </conditionalFormatting>
  <conditionalFormatting sqref="A80:C86">
    <cfRule type="expression" dxfId="47" priority="39">
      <formula>MOD(ROW(),2)=0</formula>
    </cfRule>
  </conditionalFormatting>
  <conditionalFormatting sqref="A88:C95">
    <cfRule type="expression" dxfId="46" priority="37">
      <formula>MOD(ROW(),2)=0</formula>
    </cfRule>
  </conditionalFormatting>
  <conditionalFormatting sqref="A97:C110">
    <cfRule type="expression" dxfId="45" priority="35">
      <formula>MOD(ROW(),2)=0</formula>
    </cfRule>
  </conditionalFormatting>
  <conditionalFormatting sqref="A113:C127">
    <cfRule type="expression" dxfId="44" priority="33">
      <formula>MOD(ROW(),2)=0</formula>
    </cfRule>
  </conditionalFormatting>
  <conditionalFormatting sqref="A129:C135">
    <cfRule type="expression" dxfId="43" priority="31">
      <formula>MOD(ROW(),2)=0</formula>
    </cfRule>
  </conditionalFormatting>
  <conditionalFormatting sqref="A137:C146">
    <cfRule type="expression" dxfId="42" priority="29">
      <formula>MOD(ROW(),2)=0</formula>
    </cfRule>
  </conditionalFormatting>
  <conditionalFormatting sqref="A148:C154">
    <cfRule type="expression" dxfId="41" priority="27">
      <formula>MOD(ROW(),2)=0</formula>
    </cfRule>
  </conditionalFormatting>
  <conditionalFormatting sqref="A156:C173">
    <cfRule type="expression" dxfId="40" priority="25">
      <formula>MOD(ROW(),2)=0</formula>
    </cfRule>
  </conditionalFormatting>
  <conditionalFormatting sqref="A175:C186">
    <cfRule type="expression" dxfId="39" priority="23">
      <formula>MOD(ROW(),2)=0</formula>
    </cfRule>
  </conditionalFormatting>
  <conditionalFormatting sqref="A189:C198">
    <cfRule type="expression" dxfId="38" priority="21">
      <formula>MOD(ROW(),2)=0</formula>
    </cfRule>
  </conditionalFormatting>
  <conditionalFormatting sqref="A201:C215">
    <cfRule type="expression" dxfId="37" priority="19">
      <formula>MOD(ROW(),2)=0</formula>
    </cfRule>
  </conditionalFormatting>
  <conditionalFormatting sqref="A217:C230">
    <cfRule type="expression" dxfId="36" priority="17">
      <formula>MOD(ROW(),2)=0</formula>
    </cfRule>
  </conditionalFormatting>
  <conditionalFormatting sqref="A232:C245">
    <cfRule type="expression" dxfId="35" priority="15">
      <formula>MOD(ROW(),2)=0</formula>
    </cfRule>
  </conditionalFormatting>
  <conditionalFormatting sqref="A247:C257">
    <cfRule type="expression" dxfId="34" priority="13">
      <formula>MOD(ROW(),2)=0</formula>
    </cfRule>
  </conditionalFormatting>
  <conditionalFormatting sqref="A259:C267">
    <cfRule type="expression" dxfId="33" priority="10">
      <formula>MOD(ROW(),2)=0</formula>
    </cfRule>
  </conditionalFormatting>
  <conditionalFormatting sqref="A269:C277">
    <cfRule type="expression" dxfId="32" priority="9">
      <formula>MOD(ROW(),2)=0</formula>
    </cfRule>
  </conditionalFormatting>
  <conditionalFormatting sqref="A279:C285">
    <cfRule type="expression" dxfId="31" priority="6">
      <formula>MOD(ROW(),2)=0</formula>
    </cfRule>
  </conditionalFormatting>
  <conditionalFormatting sqref="A287:C296">
    <cfRule type="expression" dxfId="30" priority="5">
      <formula>MOD(ROW(),2)=0</formula>
    </cfRule>
  </conditionalFormatting>
  <conditionalFormatting sqref="A15:D25 F15:H25">
    <cfRule type="expression" dxfId="29" priority="46">
      <formula>MOD(ROW(),2)=0</formula>
    </cfRule>
  </conditionalFormatting>
  <conditionalFormatting sqref="A40:D43">
    <cfRule type="expression" dxfId="28" priority="1">
      <formula>MOD(ROW(),2)=0</formula>
    </cfRule>
  </conditionalFormatting>
  <conditionalFormatting sqref="A298:D307">
    <cfRule type="expression" dxfId="27" priority="3">
      <formula>MOD(ROW(),2)=0</formula>
    </cfRule>
  </conditionalFormatting>
  <conditionalFormatting sqref="A27:H38">
    <cfRule type="expression" dxfId="26" priority="45">
      <formula>MOD(ROW(),2)=0</formula>
    </cfRule>
  </conditionalFormatting>
  <conditionalFormatting sqref="F15:F25">
    <cfRule type="cellIs" dxfId="25" priority="47" operator="equal">
      <formula>"Comply"</formula>
    </cfRule>
    <cfRule type="cellIs" dxfId="24" priority="48" operator="equal">
      <formula>"Deviate"</formula>
    </cfRule>
  </conditionalFormatting>
  <conditionalFormatting sqref="F40:H43">
    <cfRule type="expression" dxfId="23" priority="44">
      <formula>MOD(ROW(),2)=0</formula>
    </cfRule>
  </conditionalFormatting>
  <conditionalFormatting sqref="F45:H64">
    <cfRule type="expression" dxfId="22" priority="42">
      <formula>MOD(ROW(),2)=0</formula>
    </cfRule>
  </conditionalFormatting>
  <conditionalFormatting sqref="F66:H78">
    <cfRule type="expression" dxfId="21" priority="40">
      <formula>MOD(ROW(),2)=0</formula>
    </cfRule>
  </conditionalFormatting>
  <conditionalFormatting sqref="F80:H86">
    <cfRule type="expression" dxfId="20" priority="38">
      <formula>MOD(ROW(),2)=0</formula>
    </cfRule>
  </conditionalFormatting>
  <conditionalFormatting sqref="F88:H95">
    <cfRule type="expression" dxfId="19" priority="36">
      <formula>MOD(ROW(),2)=0</formula>
    </cfRule>
  </conditionalFormatting>
  <conditionalFormatting sqref="F97:H110">
    <cfRule type="expression" dxfId="18" priority="34">
      <formula>MOD(ROW(),2)=0</formula>
    </cfRule>
  </conditionalFormatting>
  <conditionalFormatting sqref="F113:H127">
    <cfRule type="expression" dxfId="17" priority="32">
      <formula>MOD(ROW(),2)=0</formula>
    </cfRule>
  </conditionalFormatting>
  <conditionalFormatting sqref="F129:H135">
    <cfRule type="expression" dxfId="16" priority="30">
      <formula>MOD(ROW(),2)=0</formula>
    </cfRule>
  </conditionalFormatting>
  <conditionalFormatting sqref="F137:H146">
    <cfRule type="expression" dxfId="15" priority="28">
      <formula>MOD(ROW(),2)=0</formula>
    </cfRule>
  </conditionalFormatting>
  <conditionalFormatting sqref="F148:H154">
    <cfRule type="expression" dxfId="14" priority="26">
      <formula>MOD(ROW(),2)=0</formula>
    </cfRule>
  </conditionalFormatting>
  <conditionalFormatting sqref="F156:H173">
    <cfRule type="expression" dxfId="13" priority="24">
      <formula>MOD(ROW(),2)=0</formula>
    </cfRule>
  </conditionalFormatting>
  <conditionalFormatting sqref="F175:H186">
    <cfRule type="expression" dxfId="12" priority="22">
      <formula>MOD(ROW(),2)=0</formula>
    </cfRule>
  </conditionalFormatting>
  <conditionalFormatting sqref="F189:H198">
    <cfRule type="expression" dxfId="11" priority="20">
      <formula>MOD(ROW(),2)=0</formula>
    </cfRule>
  </conditionalFormatting>
  <conditionalFormatting sqref="F201:H215">
    <cfRule type="expression" dxfId="10" priority="18">
      <formula>MOD(ROW(),2)=0</formula>
    </cfRule>
  </conditionalFormatting>
  <conditionalFormatting sqref="F217:H230">
    <cfRule type="expression" dxfId="9" priority="16">
      <formula>MOD(ROW(),2)=0</formula>
    </cfRule>
  </conditionalFormatting>
  <conditionalFormatting sqref="F232:H245">
    <cfRule type="expression" dxfId="8" priority="14">
      <formula>MOD(ROW(),2)=0</formula>
    </cfRule>
  </conditionalFormatting>
  <conditionalFormatting sqref="F247:H257">
    <cfRule type="expression" dxfId="7" priority="12">
      <formula>MOD(ROW(),2)=0</formula>
    </cfRule>
  </conditionalFormatting>
  <conditionalFormatting sqref="F259:H267">
    <cfRule type="expression" dxfId="6" priority="11">
      <formula>MOD(ROW(),2)=0</formula>
    </cfRule>
  </conditionalFormatting>
  <conditionalFormatting sqref="F269:H277">
    <cfRule type="expression" dxfId="5" priority="8">
      <formula>MOD(ROW(),2)=0</formula>
    </cfRule>
  </conditionalFormatting>
  <conditionalFormatting sqref="F279:H285">
    <cfRule type="expression" dxfId="4" priority="7">
      <formula>MOD(ROW(),2)=0</formula>
    </cfRule>
  </conditionalFormatting>
  <conditionalFormatting sqref="F287:H296">
    <cfRule type="expression" dxfId="3" priority="4">
      <formula>MOD(ROW(),2)=0</formula>
    </cfRule>
  </conditionalFormatting>
  <conditionalFormatting sqref="F298:H307">
    <cfRule type="expression" dxfId="2" priority="2">
      <formula>MOD(ROW(),2)=0</formula>
    </cfRule>
  </conditionalFormatting>
  <conditionalFormatting sqref="H15:H25">
    <cfRule type="cellIs" dxfId="1" priority="49" operator="equal">
      <formula>"Accept"</formula>
    </cfRule>
    <cfRule type="cellIs" dxfId="0" priority="50" operator="equal">
      <formula>"Reject"</formula>
    </cfRule>
  </conditionalFormatting>
  <printOptions horizontalCentered="1"/>
  <pageMargins left="0.4" right="0.4" top="0.5" bottom="0.5" header="0.511811023622047" footer="0.511811023622047"/>
  <pageSetup scale="81" fitToHeight="0"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02AEF-D952-4CFB-9273-E7084A46C9D5}">
  <sheetPr>
    <pageSetUpPr fitToPage="1"/>
  </sheetPr>
  <dimension ref="A1:T53"/>
  <sheetViews>
    <sheetView view="pageBreakPreview" zoomScale="85" zoomScaleNormal="90" zoomScaleSheetLayoutView="85" zoomScalePageLayoutView="85" workbookViewId="0">
      <selection activeCell="H32" sqref="H32"/>
    </sheetView>
  </sheetViews>
  <sheetFormatPr defaultColWidth="9.28515625" defaultRowHeight="15" customHeight="1" x14ac:dyDescent="0.25"/>
  <cols>
    <col min="1" max="1" width="12" style="1" bestFit="1" customWidth="1"/>
    <col min="2" max="2" width="62.7109375" style="1" customWidth="1"/>
    <col min="3" max="3" width="9.28515625" style="3"/>
    <col min="4" max="4" width="10.5703125" style="3" customWidth="1"/>
    <col min="5" max="5" width="15.5703125" style="2" customWidth="1"/>
    <col min="6" max="6" width="9.28515625" style="1"/>
    <col min="7" max="7" width="22.28515625" style="1" bestFit="1" customWidth="1"/>
    <col min="8" max="9" width="22" style="1" bestFit="1" customWidth="1"/>
    <col min="10" max="16384" width="9.28515625" style="1"/>
  </cols>
  <sheetData>
    <row r="1" spans="1:20" ht="15" customHeight="1" x14ac:dyDescent="0.25">
      <c r="A1" s="46" t="s">
        <v>0</v>
      </c>
      <c r="B1" s="47" t="str">
        <f>'Summary Page'!B1</f>
        <v>WITS - CLM DATA CENTRE</v>
      </c>
      <c r="C1" s="36"/>
      <c r="D1" s="37"/>
      <c r="E1" s="38"/>
    </row>
    <row r="2" spans="1:20" s="4" customFormat="1" ht="15" customHeight="1" x14ac:dyDescent="0.25">
      <c r="A2" s="48" t="s">
        <v>1</v>
      </c>
      <c r="B2" s="8" t="str">
        <f>'Summary Page'!B2</f>
        <v>1005297-24</v>
      </c>
      <c r="C2" s="10"/>
      <c r="D2" s="11"/>
      <c r="E2" s="39"/>
    </row>
    <row r="3" spans="1:20" s="4" customFormat="1" ht="15" customHeight="1" x14ac:dyDescent="0.25">
      <c r="A3" s="48" t="s">
        <v>2</v>
      </c>
      <c r="B3" s="9">
        <f>'Summary Page'!B3</f>
        <v>46254</v>
      </c>
      <c r="C3" s="10"/>
      <c r="D3" s="11"/>
      <c r="E3" s="39"/>
    </row>
    <row r="4" spans="1:20" s="4" customFormat="1" ht="15" customHeight="1" x14ac:dyDescent="0.25">
      <c r="A4" s="48" t="s">
        <v>3</v>
      </c>
      <c r="B4" s="9" t="str">
        <f>B9</f>
        <v xml:space="preserve">EXTRA OVER </v>
      </c>
      <c r="C4" s="10"/>
      <c r="D4" s="11"/>
      <c r="E4" s="39"/>
    </row>
    <row r="5" spans="1:20" s="4" customFormat="1" ht="15" customHeight="1" x14ac:dyDescent="0.25">
      <c r="A5" s="49" t="s">
        <v>4</v>
      </c>
      <c r="B5" s="9">
        <f>'Summary Page'!B5</f>
        <v>1</v>
      </c>
      <c r="C5" s="12"/>
      <c r="D5" s="13"/>
      <c r="E5" s="40"/>
    </row>
    <row r="6" spans="1:20" ht="15" customHeight="1" x14ac:dyDescent="0.25">
      <c r="A6" s="41" t="s">
        <v>5</v>
      </c>
      <c r="B6" s="34" t="s">
        <v>6</v>
      </c>
      <c r="C6" s="34" t="s">
        <v>10</v>
      </c>
      <c r="D6" s="34" t="s">
        <v>11</v>
      </c>
      <c r="E6" s="42" t="s">
        <v>12</v>
      </c>
    </row>
    <row r="7" spans="1:20" x14ac:dyDescent="0.25">
      <c r="A7" s="43"/>
      <c r="B7" s="5"/>
      <c r="C7" s="5"/>
      <c r="D7" s="5"/>
      <c r="E7" s="44"/>
    </row>
    <row r="8" spans="1:20" ht="15" customHeight="1" x14ac:dyDescent="0.25">
      <c r="A8" s="41" t="s">
        <v>14</v>
      </c>
      <c r="B8" s="34" t="s">
        <v>28</v>
      </c>
      <c r="C8" s="34"/>
      <c r="D8" s="34"/>
      <c r="E8" s="42"/>
    </row>
    <row r="9" spans="1:20" s="19" customFormat="1" ht="12.75" x14ac:dyDescent="0.25">
      <c r="A9" s="50"/>
      <c r="B9" s="17" t="s">
        <v>29</v>
      </c>
      <c r="C9" s="18"/>
      <c r="D9" s="18"/>
      <c r="E9" s="51"/>
      <c r="F9" s="33"/>
      <c r="G9" s="33"/>
      <c r="H9" s="33"/>
      <c r="I9" s="33"/>
      <c r="J9" s="33"/>
      <c r="K9" s="33"/>
      <c r="L9" s="33"/>
      <c r="M9" s="33"/>
      <c r="N9" s="33"/>
      <c r="O9" s="33"/>
      <c r="P9" s="33"/>
      <c r="Q9" s="33"/>
      <c r="R9" s="33"/>
      <c r="S9" s="33"/>
      <c r="T9" s="33"/>
    </row>
    <row r="10" spans="1:20" s="19" customFormat="1" ht="50.25" customHeight="1" x14ac:dyDescent="0.25">
      <c r="A10" s="50"/>
      <c r="B10" s="17" t="s">
        <v>30</v>
      </c>
      <c r="C10" s="18"/>
      <c r="D10" s="18"/>
      <c r="E10" s="51"/>
      <c r="F10" s="33"/>
      <c r="G10" s="33"/>
      <c r="H10" s="33"/>
      <c r="I10" s="33"/>
      <c r="J10" s="33"/>
      <c r="K10" s="33"/>
      <c r="L10" s="33"/>
      <c r="M10" s="33"/>
      <c r="N10" s="33"/>
      <c r="O10" s="33"/>
      <c r="P10" s="33"/>
      <c r="Q10" s="33"/>
      <c r="R10" s="33"/>
      <c r="S10" s="33"/>
      <c r="T10" s="33"/>
    </row>
    <row r="11" spans="1:20" s="22" customFormat="1" ht="54.75" customHeight="1" x14ac:dyDescent="0.25">
      <c r="A11" s="52"/>
      <c r="B11" s="28" t="s">
        <v>16</v>
      </c>
      <c r="C11" s="29"/>
      <c r="D11" s="29"/>
      <c r="E11" s="53"/>
    </row>
    <row r="12" spans="1:20" s="22" customFormat="1" ht="12.75" x14ac:dyDescent="0.25">
      <c r="A12" s="58" t="s">
        <v>31</v>
      </c>
      <c r="B12" s="26" t="s">
        <v>32</v>
      </c>
      <c r="C12" s="6"/>
      <c r="D12" s="6"/>
      <c r="E12" s="54"/>
    </row>
    <row r="13" spans="1:20" s="22" customFormat="1" ht="12.75" x14ac:dyDescent="0.25">
      <c r="A13" s="59" t="s">
        <v>33</v>
      </c>
      <c r="B13" s="7" t="s">
        <v>34</v>
      </c>
      <c r="C13" s="6" t="s">
        <v>35</v>
      </c>
      <c r="D13" s="30" t="s">
        <v>36</v>
      </c>
      <c r="E13" s="55"/>
    </row>
    <row r="14" spans="1:20" s="22" customFormat="1" ht="12.75" x14ac:dyDescent="0.25">
      <c r="A14" s="59" t="s">
        <v>37</v>
      </c>
      <c r="B14" s="7" t="s">
        <v>38</v>
      </c>
      <c r="C14" s="6" t="s">
        <v>35</v>
      </c>
      <c r="D14" s="30" t="s">
        <v>36</v>
      </c>
      <c r="E14" s="55"/>
    </row>
    <row r="15" spans="1:20" s="22" customFormat="1" ht="12.75" x14ac:dyDescent="0.25">
      <c r="A15" s="59" t="s">
        <v>39</v>
      </c>
      <c r="B15" s="7" t="s">
        <v>40</v>
      </c>
      <c r="C15" s="6" t="s">
        <v>35</v>
      </c>
      <c r="D15" s="30" t="s">
        <v>36</v>
      </c>
      <c r="E15" s="55"/>
    </row>
    <row r="16" spans="1:20" s="22" customFormat="1" ht="12.75" x14ac:dyDescent="0.25">
      <c r="A16" s="59" t="s">
        <v>41</v>
      </c>
      <c r="B16" s="7" t="s">
        <v>42</v>
      </c>
      <c r="C16" s="6" t="s">
        <v>35</v>
      </c>
      <c r="D16" s="30" t="s">
        <v>36</v>
      </c>
      <c r="E16" s="55"/>
    </row>
    <row r="17" spans="1:17" s="22" customFormat="1" ht="12.75" x14ac:dyDescent="0.25">
      <c r="A17" s="59" t="s">
        <v>43</v>
      </c>
      <c r="B17" s="7" t="s">
        <v>44</v>
      </c>
      <c r="C17" s="6" t="s">
        <v>35</v>
      </c>
      <c r="D17" s="30" t="s">
        <v>36</v>
      </c>
      <c r="E17" s="55"/>
    </row>
    <row r="18" spans="1:17" s="22" customFormat="1" ht="12.75" x14ac:dyDescent="0.25">
      <c r="A18" s="59"/>
      <c r="B18" s="7"/>
      <c r="C18" s="6"/>
      <c r="D18" s="6"/>
      <c r="E18" s="55"/>
    </row>
    <row r="19" spans="1:17" s="22" customFormat="1" ht="12.75" x14ac:dyDescent="0.2">
      <c r="A19" s="58" t="s">
        <v>45</v>
      </c>
      <c r="B19" s="26" t="s">
        <v>46</v>
      </c>
      <c r="C19" s="6"/>
      <c r="D19" s="6"/>
      <c r="E19" s="55"/>
      <c r="F19" s="35"/>
      <c r="G19" s="23"/>
      <c r="H19" s="23"/>
      <c r="I19" s="23"/>
      <c r="J19" s="23"/>
      <c r="K19" s="23"/>
    </row>
    <row r="20" spans="1:17" s="22" customFormat="1" ht="12.75" x14ac:dyDescent="0.2">
      <c r="A20" s="59" t="s">
        <v>47</v>
      </c>
      <c r="B20" s="7" t="s">
        <v>48</v>
      </c>
      <c r="C20" s="6" t="s">
        <v>18</v>
      </c>
      <c r="D20" s="31" t="s">
        <v>36</v>
      </c>
      <c r="E20" s="55"/>
      <c r="F20" s="35"/>
      <c r="G20" s="23"/>
      <c r="H20" s="23"/>
      <c r="I20" s="23"/>
      <c r="J20" s="23"/>
      <c r="K20" s="23"/>
    </row>
    <row r="21" spans="1:17" s="22" customFormat="1" ht="12.75" x14ac:dyDescent="0.2">
      <c r="A21" s="59" t="s">
        <v>49</v>
      </c>
      <c r="B21" s="7" t="s">
        <v>17</v>
      </c>
      <c r="C21" s="6" t="s">
        <v>18</v>
      </c>
      <c r="D21" s="31" t="s">
        <v>36</v>
      </c>
      <c r="E21" s="55"/>
      <c r="F21" s="35"/>
      <c r="G21" s="23"/>
      <c r="H21" s="23"/>
      <c r="I21" s="23"/>
      <c r="J21" s="23"/>
      <c r="K21" s="23"/>
    </row>
    <row r="22" spans="1:17" s="22" customFormat="1" ht="12.75" x14ac:dyDescent="0.2">
      <c r="A22" s="59" t="s">
        <v>50</v>
      </c>
      <c r="B22" s="7" t="s">
        <v>19</v>
      </c>
      <c r="C22" s="6" t="s">
        <v>18</v>
      </c>
      <c r="D22" s="31" t="s">
        <v>36</v>
      </c>
      <c r="E22" s="55"/>
      <c r="F22" s="23"/>
      <c r="G22" s="23"/>
      <c r="H22" s="23"/>
      <c r="I22" s="23"/>
      <c r="J22" s="23"/>
      <c r="K22" s="23"/>
    </row>
    <row r="23" spans="1:17" s="22" customFormat="1" ht="12.75" x14ac:dyDescent="0.2">
      <c r="A23" s="59" t="s">
        <v>51</v>
      </c>
      <c r="B23" s="7" t="s">
        <v>22</v>
      </c>
      <c r="C23" s="6" t="s">
        <v>18</v>
      </c>
      <c r="D23" s="31" t="s">
        <v>36</v>
      </c>
      <c r="E23" s="55"/>
      <c r="F23" s="23"/>
      <c r="G23" s="23"/>
      <c r="H23" s="23"/>
      <c r="I23" s="23"/>
      <c r="J23" s="23"/>
      <c r="K23" s="23"/>
    </row>
    <row r="24" spans="1:17" s="22" customFormat="1" ht="12.75" x14ac:dyDescent="0.2">
      <c r="A24" s="59" t="s">
        <v>52</v>
      </c>
      <c r="B24" s="7" t="s">
        <v>20</v>
      </c>
      <c r="C24" s="6" t="s">
        <v>18</v>
      </c>
      <c r="D24" s="31" t="s">
        <v>36</v>
      </c>
      <c r="E24" s="55"/>
      <c r="F24" s="23"/>
      <c r="G24" s="23"/>
      <c r="H24" s="23"/>
      <c r="I24" s="23"/>
      <c r="J24" s="23"/>
      <c r="K24" s="23"/>
    </row>
    <row r="25" spans="1:17" s="22" customFormat="1" ht="12.75" x14ac:dyDescent="0.25">
      <c r="A25" s="59" t="s">
        <v>53</v>
      </c>
      <c r="B25" s="7" t="s">
        <v>54</v>
      </c>
      <c r="C25" s="6" t="s">
        <v>18</v>
      </c>
      <c r="D25" s="6" t="s">
        <v>36</v>
      </c>
      <c r="E25" s="55"/>
    </row>
    <row r="26" spans="1:17" s="22" customFormat="1" ht="12.75" x14ac:dyDescent="0.25">
      <c r="A26" s="59"/>
      <c r="B26" s="7"/>
      <c r="C26" s="6"/>
      <c r="D26" s="6"/>
      <c r="E26" s="55"/>
    </row>
    <row r="27" spans="1:17" s="22" customFormat="1" ht="25.5" x14ac:dyDescent="0.25">
      <c r="A27" s="58" t="s">
        <v>55</v>
      </c>
      <c r="B27" s="26" t="s">
        <v>56</v>
      </c>
      <c r="C27" s="6"/>
      <c r="D27" s="6"/>
      <c r="E27" s="55"/>
      <c r="F27" s="24"/>
      <c r="G27" s="24"/>
      <c r="H27" s="24"/>
      <c r="I27" s="24"/>
      <c r="J27" s="24"/>
      <c r="K27" s="24"/>
      <c r="L27" s="24"/>
      <c r="M27" s="24"/>
      <c r="N27" s="24"/>
      <c r="O27" s="24"/>
      <c r="P27" s="24"/>
      <c r="Q27" s="24"/>
    </row>
    <row r="28" spans="1:17" s="22" customFormat="1" ht="12.75" x14ac:dyDescent="0.25">
      <c r="A28" s="59" t="s">
        <v>57</v>
      </c>
      <c r="B28" s="7" t="s">
        <v>17</v>
      </c>
      <c r="C28" s="6">
        <v>1</v>
      </c>
      <c r="D28" s="6" t="s">
        <v>36</v>
      </c>
      <c r="E28" s="55"/>
      <c r="F28" s="24"/>
      <c r="G28" s="24"/>
      <c r="H28" s="24"/>
      <c r="I28" s="24"/>
      <c r="J28" s="24"/>
      <c r="K28" s="24"/>
      <c r="L28" s="24"/>
      <c r="M28" s="24"/>
      <c r="N28" s="24"/>
      <c r="O28" s="24"/>
      <c r="P28" s="24"/>
      <c r="Q28" s="24"/>
    </row>
    <row r="29" spans="1:17" s="22" customFormat="1" ht="12.75" x14ac:dyDescent="0.25">
      <c r="A29" s="59" t="s">
        <v>58</v>
      </c>
      <c r="B29" s="7" t="s">
        <v>19</v>
      </c>
      <c r="C29" s="6">
        <v>1</v>
      </c>
      <c r="D29" s="6" t="s">
        <v>36</v>
      </c>
      <c r="E29" s="55"/>
      <c r="F29" s="24"/>
      <c r="G29" s="24"/>
      <c r="H29" s="24"/>
      <c r="I29" s="24"/>
      <c r="J29" s="24"/>
      <c r="K29" s="24"/>
      <c r="L29" s="24"/>
      <c r="M29" s="24"/>
      <c r="N29" s="24"/>
      <c r="O29" s="24"/>
      <c r="P29" s="24"/>
      <c r="Q29" s="24"/>
    </row>
    <row r="30" spans="1:17" s="22" customFormat="1" ht="12.75" x14ac:dyDescent="0.25">
      <c r="A30" s="59" t="s">
        <v>59</v>
      </c>
      <c r="B30" s="7" t="s">
        <v>22</v>
      </c>
      <c r="C30" s="6">
        <v>1</v>
      </c>
      <c r="D30" s="6" t="s">
        <v>36</v>
      </c>
      <c r="E30" s="55"/>
      <c r="F30" s="24"/>
      <c r="G30" s="24"/>
      <c r="H30" s="24"/>
      <c r="I30" s="24"/>
      <c r="J30" s="24"/>
      <c r="K30" s="24"/>
      <c r="L30" s="24"/>
      <c r="M30" s="24"/>
      <c r="N30" s="24"/>
      <c r="O30" s="24"/>
      <c r="P30" s="24"/>
      <c r="Q30" s="24"/>
    </row>
    <row r="31" spans="1:17" s="22" customFormat="1" ht="12.75" x14ac:dyDescent="0.25">
      <c r="A31" s="59" t="s">
        <v>60</v>
      </c>
      <c r="B31" s="7" t="s">
        <v>20</v>
      </c>
      <c r="C31" s="6">
        <v>1</v>
      </c>
      <c r="D31" s="6" t="s">
        <v>36</v>
      </c>
      <c r="E31" s="55"/>
      <c r="F31" s="24"/>
      <c r="G31" s="24"/>
      <c r="H31" s="24"/>
      <c r="I31" s="24"/>
      <c r="J31" s="24"/>
      <c r="K31" s="24"/>
      <c r="L31" s="24"/>
      <c r="M31" s="24"/>
      <c r="N31" s="24"/>
      <c r="O31" s="24"/>
      <c r="P31" s="24"/>
      <c r="Q31" s="24"/>
    </row>
    <row r="32" spans="1:17" s="22" customFormat="1" ht="12.75" x14ac:dyDescent="0.25">
      <c r="A32" s="59" t="s">
        <v>61</v>
      </c>
      <c r="B32" s="7" t="s">
        <v>54</v>
      </c>
      <c r="C32" s="6">
        <v>1</v>
      </c>
      <c r="D32" s="6" t="s">
        <v>36</v>
      </c>
      <c r="E32" s="55"/>
      <c r="F32" s="24"/>
      <c r="G32" s="24"/>
      <c r="H32" s="24"/>
      <c r="I32" s="24"/>
      <c r="J32" s="24"/>
      <c r="K32" s="24"/>
      <c r="L32" s="24"/>
      <c r="M32" s="24"/>
      <c r="N32" s="24"/>
      <c r="O32" s="24"/>
      <c r="P32" s="24"/>
      <c r="Q32" s="24"/>
    </row>
    <row r="33" spans="1:20" s="22" customFormat="1" ht="12.75" x14ac:dyDescent="0.25">
      <c r="A33" s="59"/>
      <c r="B33" s="7"/>
      <c r="C33" s="6"/>
      <c r="D33" s="6"/>
      <c r="E33" s="55"/>
      <c r="F33" s="24"/>
      <c r="G33" s="24"/>
      <c r="H33" s="24"/>
      <c r="I33" s="24"/>
      <c r="J33" s="24"/>
      <c r="K33" s="24"/>
      <c r="L33" s="24"/>
      <c r="M33" s="24"/>
      <c r="N33" s="24"/>
      <c r="O33" s="24"/>
      <c r="P33" s="24"/>
      <c r="Q33" s="24"/>
    </row>
    <row r="34" spans="1:20" s="22" customFormat="1" ht="25.5" x14ac:dyDescent="0.25">
      <c r="A34" s="58" t="s">
        <v>62</v>
      </c>
      <c r="B34" s="26" t="s">
        <v>63</v>
      </c>
      <c r="C34" s="6"/>
      <c r="D34" s="6"/>
      <c r="E34" s="55"/>
      <c r="F34" s="24"/>
      <c r="G34" s="24"/>
      <c r="H34" s="24"/>
      <c r="I34" s="24"/>
      <c r="J34" s="24"/>
      <c r="K34" s="24"/>
      <c r="L34" s="24"/>
      <c r="M34" s="24"/>
      <c r="N34" s="24"/>
      <c r="O34" s="24"/>
      <c r="P34" s="24"/>
      <c r="Q34" s="24"/>
    </row>
    <row r="35" spans="1:20" s="22" customFormat="1" ht="12.75" x14ac:dyDescent="0.25">
      <c r="A35" s="59" t="s">
        <v>64</v>
      </c>
      <c r="B35" s="7" t="s">
        <v>17</v>
      </c>
      <c r="C35" s="6">
        <v>1</v>
      </c>
      <c r="D35" s="6" t="s">
        <v>36</v>
      </c>
      <c r="E35" s="55"/>
      <c r="F35" s="24"/>
      <c r="G35" s="24"/>
      <c r="H35" s="24"/>
      <c r="I35" s="24"/>
      <c r="J35" s="24"/>
      <c r="K35" s="24"/>
      <c r="L35" s="24"/>
      <c r="M35" s="24"/>
      <c r="N35" s="24"/>
      <c r="O35" s="24"/>
      <c r="P35" s="24"/>
      <c r="Q35" s="24"/>
    </row>
    <row r="36" spans="1:20" s="22" customFormat="1" ht="12.75" x14ac:dyDescent="0.25">
      <c r="A36" s="59" t="s">
        <v>65</v>
      </c>
      <c r="B36" s="7" t="s">
        <v>19</v>
      </c>
      <c r="C36" s="6">
        <v>1</v>
      </c>
      <c r="D36" s="6" t="s">
        <v>36</v>
      </c>
      <c r="E36" s="55"/>
      <c r="F36" s="24"/>
      <c r="G36" s="24"/>
      <c r="H36" s="24"/>
      <c r="I36" s="24"/>
      <c r="J36" s="24"/>
      <c r="K36" s="24"/>
      <c r="L36" s="24"/>
      <c r="M36" s="24"/>
      <c r="N36" s="24"/>
      <c r="O36" s="24"/>
      <c r="P36" s="24"/>
      <c r="Q36" s="24"/>
    </row>
    <row r="37" spans="1:20" s="22" customFormat="1" ht="12.75" x14ac:dyDescent="0.25">
      <c r="A37" s="59" t="s">
        <v>66</v>
      </c>
      <c r="B37" s="7" t="s">
        <v>22</v>
      </c>
      <c r="C37" s="6">
        <v>1</v>
      </c>
      <c r="D37" s="6" t="s">
        <v>36</v>
      </c>
      <c r="E37" s="55"/>
      <c r="F37" s="24"/>
      <c r="G37" s="24"/>
      <c r="H37" s="24"/>
      <c r="I37" s="24"/>
      <c r="J37" s="24"/>
      <c r="K37" s="24"/>
      <c r="L37" s="24"/>
      <c r="M37" s="24"/>
      <c r="N37" s="24"/>
      <c r="O37" s="24"/>
      <c r="P37" s="24"/>
      <c r="Q37" s="24"/>
    </row>
    <row r="38" spans="1:20" s="22" customFormat="1" ht="12.75" x14ac:dyDescent="0.25">
      <c r="A38" s="59" t="s">
        <v>67</v>
      </c>
      <c r="B38" s="7" t="s">
        <v>20</v>
      </c>
      <c r="C38" s="6">
        <v>1</v>
      </c>
      <c r="D38" s="6" t="s">
        <v>36</v>
      </c>
      <c r="E38" s="55"/>
      <c r="F38" s="24"/>
      <c r="G38" s="24"/>
      <c r="H38" s="24"/>
      <c r="I38" s="24"/>
      <c r="J38" s="24"/>
      <c r="K38" s="24"/>
      <c r="L38" s="24"/>
      <c r="M38" s="24"/>
      <c r="N38" s="24"/>
      <c r="O38" s="24"/>
      <c r="P38" s="24"/>
      <c r="Q38" s="24"/>
    </row>
    <row r="39" spans="1:20" s="22" customFormat="1" ht="12.75" x14ac:dyDescent="0.25">
      <c r="A39" s="59" t="s">
        <v>68</v>
      </c>
      <c r="B39" s="7" t="s">
        <v>54</v>
      </c>
      <c r="C39" s="6">
        <v>1</v>
      </c>
      <c r="D39" s="6" t="s">
        <v>36</v>
      </c>
      <c r="E39" s="55"/>
      <c r="F39" s="24"/>
      <c r="G39" s="24"/>
      <c r="H39" s="24"/>
      <c r="I39" s="24"/>
      <c r="J39" s="24"/>
      <c r="K39" s="24"/>
      <c r="L39" s="24"/>
      <c r="M39" s="24"/>
      <c r="N39" s="24"/>
      <c r="O39" s="24"/>
      <c r="P39" s="24"/>
      <c r="Q39" s="24"/>
    </row>
    <row r="40" spans="1:20" s="22" customFormat="1" ht="12.75" x14ac:dyDescent="0.2">
      <c r="A40" s="59"/>
      <c r="B40" s="7"/>
      <c r="C40" s="6"/>
      <c r="D40" s="31"/>
      <c r="E40" s="55"/>
      <c r="F40" s="23"/>
      <c r="G40" s="23"/>
    </row>
    <row r="41" spans="1:20" s="21" customFormat="1" x14ac:dyDescent="0.25">
      <c r="A41" s="63" t="s">
        <v>69</v>
      </c>
      <c r="B41" s="26" t="s">
        <v>70</v>
      </c>
      <c r="C41" s="6"/>
      <c r="D41" s="27"/>
      <c r="E41" s="45"/>
    </row>
    <row r="42" spans="1:20" s="21" customFormat="1" ht="14.25" customHeight="1" x14ac:dyDescent="0.25">
      <c r="A42" s="64" t="s">
        <v>71</v>
      </c>
      <c r="B42" s="20" t="s">
        <v>72</v>
      </c>
      <c r="C42" s="6">
        <v>1</v>
      </c>
      <c r="D42" s="27" t="s">
        <v>36</v>
      </c>
      <c r="E42" s="45"/>
    </row>
    <row r="43" spans="1:20" s="21" customFormat="1" ht="14.25" x14ac:dyDescent="0.25">
      <c r="A43" s="64"/>
      <c r="B43" s="20"/>
      <c r="C43" s="6"/>
      <c r="D43" s="27"/>
      <c r="E43" s="45"/>
    </row>
    <row r="44" spans="1:20" s="21" customFormat="1" ht="14.25" x14ac:dyDescent="0.25">
      <c r="A44" s="64"/>
      <c r="B44" s="20"/>
      <c r="C44" s="6"/>
      <c r="D44" s="27"/>
      <c r="E44" s="45"/>
    </row>
    <row r="45" spans="1:20" s="21" customFormat="1" ht="14.25" x14ac:dyDescent="0.25">
      <c r="A45" s="64"/>
      <c r="B45" s="26" t="s">
        <v>23</v>
      </c>
      <c r="C45" s="6"/>
      <c r="D45" s="27"/>
      <c r="E45" s="45"/>
    </row>
    <row r="46" spans="1:20" ht="75.75" customHeight="1" x14ac:dyDescent="0.25">
      <c r="A46" s="58" t="s">
        <v>73</v>
      </c>
      <c r="B46" s="20" t="s">
        <v>24</v>
      </c>
      <c r="C46" s="6"/>
      <c r="D46" s="6"/>
      <c r="E46" s="56"/>
    </row>
    <row r="47" spans="1:20" s="19" customFormat="1" ht="12.75" x14ac:dyDescent="0.2">
      <c r="A47" s="65" t="s">
        <v>74</v>
      </c>
      <c r="B47" s="32">
        <v>1</v>
      </c>
      <c r="C47" s="14"/>
      <c r="D47" s="16"/>
      <c r="E47" s="51"/>
      <c r="F47" s="33"/>
      <c r="G47" s="33"/>
      <c r="H47" s="33"/>
      <c r="I47" s="33"/>
      <c r="J47" s="33"/>
      <c r="K47" s="33"/>
      <c r="L47" s="33"/>
      <c r="M47" s="33"/>
      <c r="N47" s="33"/>
      <c r="O47" s="33"/>
      <c r="P47" s="33"/>
      <c r="Q47" s="33"/>
      <c r="R47" s="33"/>
      <c r="S47" s="33"/>
      <c r="T47" s="33"/>
    </row>
    <row r="48" spans="1:20" s="19" customFormat="1" ht="12.75" x14ac:dyDescent="0.2">
      <c r="A48" s="65" t="s">
        <v>75</v>
      </c>
      <c r="B48" s="32">
        <v>2</v>
      </c>
      <c r="C48" s="14"/>
      <c r="D48" s="16"/>
      <c r="E48" s="51"/>
      <c r="F48" s="33"/>
      <c r="G48" s="33"/>
      <c r="H48" s="33"/>
      <c r="I48" s="33"/>
      <c r="J48" s="33"/>
      <c r="K48" s="33"/>
      <c r="L48" s="33"/>
      <c r="M48" s="33"/>
      <c r="N48" s="33"/>
      <c r="O48" s="33"/>
      <c r="P48" s="33"/>
      <c r="Q48" s="33"/>
      <c r="R48" s="33"/>
      <c r="S48" s="33"/>
      <c r="T48" s="33"/>
    </row>
    <row r="49" spans="1:20" s="19" customFormat="1" ht="12.75" x14ac:dyDescent="0.2">
      <c r="A49" s="65" t="s">
        <v>76</v>
      </c>
      <c r="B49" s="32">
        <v>3</v>
      </c>
      <c r="C49" s="14"/>
      <c r="D49" s="16"/>
      <c r="E49" s="51"/>
      <c r="F49" s="33"/>
      <c r="G49" s="33"/>
      <c r="H49" s="33"/>
      <c r="I49" s="33"/>
      <c r="J49" s="33"/>
      <c r="K49" s="33"/>
      <c r="L49" s="33"/>
      <c r="M49" s="33"/>
      <c r="N49" s="33"/>
      <c r="O49" s="33"/>
      <c r="P49" s="33"/>
      <c r="Q49" s="33"/>
      <c r="R49" s="33"/>
      <c r="S49" s="33"/>
      <c r="T49" s="33"/>
    </row>
    <row r="50" spans="1:20" s="19" customFormat="1" ht="12.75" x14ac:dyDescent="0.2">
      <c r="A50" s="65" t="s">
        <v>77</v>
      </c>
      <c r="B50" s="32">
        <v>4</v>
      </c>
      <c r="C50" s="14"/>
      <c r="D50" s="16"/>
      <c r="E50" s="51"/>
      <c r="F50" s="33"/>
      <c r="G50" s="33"/>
      <c r="H50" s="33"/>
      <c r="I50" s="33"/>
      <c r="J50" s="33"/>
      <c r="K50" s="33"/>
      <c r="L50" s="33"/>
      <c r="M50" s="33"/>
      <c r="N50" s="33"/>
      <c r="O50" s="33"/>
      <c r="P50" s="33"/>
      <c r="Q50" s="33"/>
      <c r="R50" s="33"/>
      <c r="S50" s="33"/>
      <c r="T50" s="33"/>
    </row>
    <row r="51" spans="1:20" s="19" customFormat="1" ht="12.75" x14ac:dyDescent="0.2">
      <c r="A51" s="65" t="s">
        <v>78</v>
      </c>
      <c r="B51" s="32">
        <v>5</v>
      </c>
      <c r="C51" s="14"/>
      <c r="D51" s="16"/>
      <c r="E51" s="51"/>
      <c r="F51" s="33"/>
      <c r="G51" s="33"/>
      <c r="H51" s="33"/>
      <c r="I51" s="33"/>
      <c r="J51" s="33"/>
      <c r="K51" s="33"/>
      <c r="L51" s="33"/>
      <c r="M51" s="33"/>
      <c r="N51" s="33"/>
      <c r="O51" s="33"/>
      <c r="P51" s="33"/>
      <c r="Q51" s="33"/>
      <c r="R51" s="33"/>
      <c r="S51" s="33"/>
      <c r="T51" s="33"/>
    </row>
    <row r="52" spans="1:20" s="19" customFormat="1" ht="12.75" x14ac:dyDescent="0.2">
      <c r="A52" s="57"/>
      <c r="B52" s="15"/>
      <c r="C52" s="14"/>
      <c r="D52" s="16"/>
      <c r="E52" s="51"/>
      <c r="F52" s="33"/>
      <c r="G52" s="33"/>
      <c r="H52" s="33"/>
      <c r="I52" s="33"/>
      <c r="J52" s="33"/>
      <c r="K52" s="33"/>
      <c r="L52" s="33"/>
      <c r="M52" s="33"/>
      <c r="N52" s="33"/>
      <c r="O52" s="33"/>
      <c r="P52" s="33"/>
      <c r="Q52" s="33"/>
      <c r="R52" s="33"/>
      <c r="S52" s="33"/>
      <c r="T52" s="33"/>
    </row>
    <row r="53" spans="1:20" thickBot="1" x14ac:dyDescent="0.3">
      <c r="A53" s="218"/>
      <c r="B53" s="219"/>
      <c r="C53" s="219"/>
      <c r="D53" s="219"/>
      <c r="E53" s="220"/>
    </row>
  </sheetData>
  <mergeCells count="1">
    <mergeCell ref="A53:E53"/>
  </mergeCells>
  <printOptions horizontalCentered="1"/>
  <pageMargins left="0.78740157480314965" right="0.78740157480314965" top="0.98425196850393704" bottom="0.98425196850393704" header="0.39370078740157483" footer="0.39370078740157483"/>
  <pageSetup paperSize="9" scale="7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792B8-8AA9-4404-A8B8-EC3465B14F2B}">
  <sheetPr>
    <pageSetUpPr fitToPage="1"/>
  </sheetPr>
  <dimension ref="A1:AT67"/>
  <sheetViews>
    <sheetView view="pageBreakPreview" zoomScaleNormal="100" zoomScaleSheetLayoutView="100" workbookViewId="0">
      <selection activeCell="C49" sqref="C49"/>
    </sheetView>
  </sheetViews>
  <sheetFormatPr defaultColWidth="8.85546875" defaultRowHeight="12.75" x14ac:dyDescent="0.2"/>
  <cols>
    <col min="1" max="1" width="12.42578125" style="144" customWidth="1"/>
    <col min="2" max="2" width="55.28515625" style="142" customWidth="1"/>
    <col min="3" max="4" width="5.7109375" style="145" customWidth="1"/>
    <col min="5" max="5" width="10.7109375" style="145" customWidth="1"/>
    <col min="6" max="6" width="14.7109375" style="145" customWidth="1"/>
    <col min="7" max="16384" width="8.85546875" style="142"/>
  </cols>
  <sheetData>
    <row r="1" spans="1:46" s="127" customFormat="1" x14ac:dyDescent="0.25">
      <c r="A1" s="125" t="s">
        <v>79</v>
      </c>
      <c r="B1" s="126" t="str">
        <f>'Summary Page'!B1</f>
        <v>WITS - CLM DATA CENTRE</v>
      </c>
      <c r="C1" s="78"/>
      <c r="D1" s="79"/>
      <c r="E1" s="80"/>
      <c r="F1" s="81"/>
      <c r="G1" s="90"/>
      <c r="H1" s="67"/>
      <c r="I1" s="67"/>
      <c r="J1" s="67"/>
      <c r="K1" s="67"/>
      <c r="L1" s="67"/>
      <c r="M1" s="67"/>
      <c r="N1" s="67"/>
      <c r="O1" s="67"/>
      <c r="P1" s="67"/>
      <c r="Q1" s="67"/>
      <c r="R1" s="67"/>
      <c r="S1" s="11"/>
      <c r="T1" s="67"/>
      <c r="U1" s="11"/>
      <c r="V1" s="67"/>
      <c r="W1" s="67"/>
      <c r="X1" s="67"/>
      <c r="Y1" s="67"/>
      <c r="Z1" s="67"/>
      <c r="AA1" s="67"/>
      <c r="AB1" s="66"/>
      <c r="AC1" s="11"/>
      <c r="AD1" s="60"/>
      <c r="AE1" s="60"/>
      <c r="AF1" s="60"/>
      <c r="AG1" s="60"/>
      <c r="AH1" s="60"/>
      <c r="AI1" s="60"/>
      <c r="AJ1" s="60"/>
      <c r="AK1" s="60"/>
      <c r="AL1" s="60"/>
      <c r="AM1" s="60"/>
      <c r="AN1" s="60"/>
      <c r="AO1" s="60"/>
      <c r="AP1" s="60"/>
      <c r="AQ1" s="60"/>
      <c r="AR1" s="60"/>
      <c r="AS1" s="60"/>
      <c r="AT1" s="60"/>
    </row>
    <row r="2" spans="1:46" s="130" customFormat="1" ht="15" customHeight="1" x14ac:dyDescent="0.25">
      <c r="A2" s="128" t="s">
        <v>80</v>
      </c>
      <c r="B2" s="129" t="str">
        <f>'Summary Page'!B2</f>
        <v>1005297-24</v>
      </c>
      <c r="C2" s="87"/>
      <c r="D2" s="88"/>
      <c r="E2" s="89"/>
      <c r="F2" s="82"/>
      <c r="G2" s="90"/>
      <c r="H2" s="67"/>
      <c r="I2" s="67"/>
      <c r="J2" s="67"/>
      <c r="K2" s="67"/>
      <c r="L2" s="67"/>
      <c r="M2" s="67"/>
      <c r="N2" s="67"/>
      <c r="O2" s="67"/>
      <c r="P2" s="67"/>
      <c r="Q2" s="67"/>
      <c r="R2" s="67"/>
      <c r="S2" s="11"/>
      <c r="T2" s="67"/>
      <c r="U2" s="11"/>
      <c r="V2" s="67"/>
      <c r="W2" s="67"/>
      <c r="X2" s="67"/>
      <c r="Y2" s="67"/>
      <c r="Z2" s="67"/>
      <c r="AA2" s="67"/>
      <c r="AB2" s="66"/>
      <c r="AC2" s="11"/>
      <c r="AD2" s="60"/>
      <c r="AE2" s="60"/>
      <c r="AF2" s="60"/>
      <c r="AG2" s="60"/>
      <c r="AH2" s="60"/>
      <c r="AI2" s="60"/>
      <c r="AJ2" s="60"/>
      <c r="AK2" s="60"/>
      <c r="AL2" s="60"/>
      <c r="AM2" s="60"/>
      <c r="AN2" s="60"/>
      <c r="AO2" s="60"/>
      <c r="AP2" s="60"/>
      <c r="AQ2" s="60"/>
      <c r="AR2" s="60"/>
      <c r="AS2" s="60"/>
      <c r="AT2" s="60"/>
    </row>
    <row r="3" spans="1:46" s="130" customFormat="1" ht="15" customHeight="1" x14ac:dyDescent="0.25">
      <c r="A3" s="128" t="s">
        <v>81</v>
      </c>
      <c r="B3" s="131">
        <f>'Summary Page'!B3</f>
        <v>46254</v>
      </c>
      <c r="C3" s="87"/>
      <c r="D3" s="88"/>
      <c r="E3" s="89"/>
      <c r="F3" s="82"/>
      <c r="G3" s="90"/>
      <c r="H3" s="67"/>
      <c r="I3" s="67"/>
      <c r="J3" s="67"/>
      <c r="K3" s="67"/>
      <c r="L3" s="67"/>
      <c r="M3" s="67"/>
      <c r="N3" s="67"/>
      <c r="O3" s="67"/>
      <c r="P3" s="67"/>
      <c r="Q3" s="67"/>
      <c r="R3" s="67"/>
      <c r="S3" s="11"/>
      <c r="T3" s="67"/>
      <c r="U3" s="11"/>
      <c r="V3" s="67"/>
      <c r="W3" s="67"/>
      <c r="X3" s="67"/>
      <c r="Y3" s="67"/>
      <c r="Z3" s="67"/>
      <c r="AA3" s="67"/>
      <c r="AB3" s="66"/>
      <c r="AD3" s="60"/>
      <c r="AE3" s="60"/>
      <c r="AF3" s="60"/>
      <c r="AG3" s="60"/>
      <c r="AH3" s="60"/>
      <c r="AI3" s="60"/>
      <c r="AJ3" s="60"/>
      <c r="AK3" s="60"/>
      <c r="AL3" s="60"/>
      <c r="AM3" s="60"/>
      <c r="AN3" s="60"/>
      <c r="AO3" s="60"/>
      <c r="AP3" s="60"/>
      <c r="AQ3" s="60"/>
      <c r="AR3" s="60"/>
      <c r="AS3" s="60"/>
      <c r="AT3" s="60"/>
    </row>
    <row r="4" spans="1:46" s="130" customFormat="1" ht="22.9" customHeight="1" x14ac:dyDescent="0.25">
      <c r="A4" s="128" t="s">
        <v>82</v>
      </c>
      <c r="B4" s="131" t="str">
        <f>B7</f>
        <v>PRELIMINARIES AND GENERAL AS PER THE CONDITIONS OF THE CONTRACT</v>
      </c>
      <c r="C4" s="87"/>
      <c r="D4" s="88"/>
      <c r="E4" s="89"/>
      <c r="F4" s="82"/>
      <c r="G4" s="90"/>
      <c r="H4" s="67"/>
      <c r="I4" s="67"/>
      <c r="J4" s="67"/>
      <c r="K4" s="67"/>
      <c r="L4" s="67"/>
      <c r="M4" s="67"/>
      <c r="N4" s="67"/>
      <c r="O4" s="67"/>
      <c r="P4" s="67"/>
      <c r="Q4" s="67"/>
      <c r="R4" s="67"/>
      <c r="S4" s="11"/>
      <c r="T4" s="67"/>
      <c r="U4" s="11"/>
      <c r="V4" s="67"/>
      <c r="W4" s="67"/>
      <c r="X4" s="67"/>
      <c r="Y4" s="67"/>
      <c r="Z4" s="67"/>
      <c r="AA4" s="67"/>
      <c r="AB4" s="66"/>
      <c r="AC4" s="11"/>
      <c r="AD4" s="60"/>
      <c r="AE4" s="60"/>
      <c r="AF4" s="60"/>
      <c r="AG4" s="60"/>
      <c r="AH4" s="60"/>
      <c r="AI4" s="60"/>
      <c r="AJ4" s="60"/>
      <c r="AK4" s="60"/>
      <c r="AL4" s="60"/>
      <c r="AM4" s="60"/>
      <c r="AN4" s="60"/>
      <c r="AO4" s="60"/>
      <c r="AP4" s="60"/>
      <c r="AQ4" s="60"/>
      <c r="AR4" s="60"/>
      <c r="AS4" s="60"/>
      <c r="AT4" s="60"/>
    </row>
    <row r="5" spans="1:46" s="130" customFormat="1" ht="15" customHeight="1" x14ac:dyDescent="0.25">
      <c r="A5" s="128" t="s">
        <v>83</v>
      </c>
      <c r="B5" s="132">
        <f>'Summary Page'!B5</f>
        <v>1</v>
      </c>
      <c r="C5" s="83"/>
      <c r="D5" s="84"/>
      <c r="E5" s="85"/>
      <c r="F5" s="86"/>
      <c r="G5" s="90"/>
      <c r="H5" s="67"/>
      <c r="I5" s="67"/>
      <c r="J5" s="67"/>
      <c r="K5" s="67"/>
      <c r="L5" s="67"/>
      <c r="M5" s="67"/>
      <c r="N5" s="67"/>
      <c r="O5" s="67"/>
      <c r="P5" s="67"/>
      <c r="Q5" s="67"/>
      <c r="R5" s="67"/>
      <c r="S5" s="11"/>
      <c r="T5" s="67"/>
      <c r="U5" s="11"/>
      <c r="V5" s="67"/>
      <c r="W5" s="67"/>
      <c r="X5" s="67"/>
      <c r="Y5" s="67"/>
      <c r="Z5" s="67"/>
      <c r="AA5" s="67"/>
      <c r="AB5" s="66"/>
      <c r="AC5" s="11"/>
      <c r="AD5" s="60"/>
      <c r="AE5" s="60"/>
      <c r="AF5" s="60"/>
      <c r="AG5" s="60"/>
      <c r="AH5" s="60"/>
      <c r="AI5" s="60"/>
      <c r="AJ5" s="60"/>
      <c r="AK5" s="60"/>
      <c r="AL5" s="60"/>
      <c r="AM5" s="60"/>
      <c r="AN5" s="60"/>
      <c r="AO5" s="60"/>
      <c r="AP5" s="60"/>
      <c r="AQ5" s="60"/>
      <c r="AR5" s="60"/>
      <c r="AS5" s="60"/>
      <c r="AT5" s="60"/>
    </row>
    <row r="6" spans="1:46" s="127" customFormat="1" ht="15" customHeight="1" x14ac:dyDescent="0.25">
      <c r="A6" s="133" t="s">
        <v>5</v>
      </c>
      <c r="B6" s="134" t="s">
        <v>6</v>
      </c>
      <c r="C6" s="134" t="s">
        <v>10</v>
      </c>
      <c r="D6" s="146" t="s">
        <v>11</v>
      </c>
      <c r="E6" s="147" t="s">
        <v>12</v>
      </c>
      <c r="F6" s="148" t="s">
        <v>7</v>
      </c>
      <c r="G6" s="149"/>
      <c r="H6" s="150"/>
      <c r="I6" s="150"/>
      <c r="J6" s="150"/>
      <c r="K6" s="150"/>
      <c r="L6" s="150"/>
      <c r="M6" s="150"/>
      <c r="N6" s="150"/>
      <c r="O6" s="150"/>
      <c r="P6" s="150"/>
      <c r="Q6" s="150"/>
      <c r="R6" s="150"/>
      <c r="S6" s="151"/>
      <c r="T6" s="150"/>
      <c r="U6" s="151"/>
      <c r="V6" s="150"/>
      <c r="W6" s="150"/>
      <c r="X6" s="150"/>
      <c r="Y6" s="150"/>
      <c r="Z6" s="150"/>
      <c r="AA6" s="150"/>
      <c r="AB6" s="152"/>
      <c r="AC6" s="151"/>
      <c r="AD6" s="153"/>
      <c r="AE6" s="153"/>
      <c r="AF6" s="153"/>
      <c r="AG6" s="153"/>
      <c r="AH6" s="153"/>
      <c r="AI6" s="153"/>
      <c r="AJ6" s="153"/>
      <c r="AK6" s="153"/>
      <c r="AL6" s="153"/>
      <c r="AM6" s="153"/>
      <c r="AN6" s="153"/>
      <c r="AO6" s="153"/>
      <c r="AP6" s="153"/>
      <c r="AQ6" s="153"/>
      <c r="AR6" s="153"/>
      <c r="AS6" s="153"/>
      <c r="AT6" s="153"/>
    </row>
    <row r="7" spans="1:46" s="68" customFormat="1" ht="25.5" x14ac:dyDescent="0.2">
      <c r="A7" s="154"/>
      <c r="B7" s="155" t="s">
        <v>87</v>
      </c>
      <c r="C7" s="156"/>
      <c r="D7" s="157"/>
      <c r="E7" s="157"/>
      <c r="F7" s="158"/>
    </row>
    <row r="8" spans="1:46" x14ac:dyDescent="0.2">
      <c r="A8" s="154"/>
      <c r="B8" s="159"/>
      <c r="C8" s="156"/>
      <c r="D8" s="157"/>
      <c r="E8" s="157"/>
      <c r="F8" s="160"/>
    </row>
    <row r="9" spans="1:46" ht="25.5" x14ac:dyDescent="0.2">
      <c r="A9" s="154"/>
      <c r="B9" s="159" t="s">
        <v>88</v>
      </c>
      <c r="C9" s="156"/>
      <c r="D9" s="157"/>
      <c r="E9" s="157"/>
      <c r="F9" s="160"/>
    </row>
    <row r="10" spans="1:46" ht="12.75" customHeight="1" x14ac:dyDescent="0.2">
      <c r="A10" s="154"/>
      <c r="B10" s="159"/>
      <c r="C10" s="156"/>
      <c r="D10" s="157"/>
      <c r="E10" s="157"/>
      <c r="F10" s="160"/>
    </row>
    <row r="11" spans="1:46" ht="12.75" customHeight="1" x14ac:dyDescent="0.2">
      <c r="A11" s="154"/>
      <c r="B11" s="155" t="s">
        <v>89</v>
      </c>
      <c r="C11" s="156"/>
      <c r="D11" s="157"/>
      <c r="E11" s="157"/>
      <c r="F11" s="160"/>
    </row>
    <row r="12" spans="1:46" ht="12.75" customHeight="1" x14ac:dyDescent="0.2">
      <c r="A12" s="154"/>
      <c r="B12" s="159"/>
      <c r="C12" s="156"/>
      <c r="D12" s="157"/>
      <c r="E12" s="157"/>
      <c r="F12" s="160"/>
    </row>
    <row r="13" spans="1:46" ht="12.75" customHeight="1" x14ac:dyDescent="0.2">
      <c r="A13" s="154"/>
      <c r="B13" s="161" t="s">
        <v>90</v>
      </c>
      <c r="C13" s="156"/>
      <c r="D13" s="157"/>
      <c r="E13" s="157"/>
      <c r="F13" s="160"/>
    </row>
    <row r="14" spans="1:46" x14ac:dyDescent="0.2">
      <c r="A14" s="154"/>
      <c r="B14" s="159"/>
      <c r="C14" s="156"/>
      <c r="D14" s="157"/>
      <c r="E14" s="157"/>
      <c r="F14" s="160"/>
    </row>
    <row r="15" spans="1:46" ht="12.75" customHeight="1" x14ac:dyDescent="0.2">
      <c r="A15" s="154">
        <v>1</v>
      </c>
      <c r="B15" s="159" t="s">
        <v>91</v>
      </c>
      <c r="C15" s="156" t="s">
        <v>15</v>
      </c>
      <c r="D15" s="157">
        <v>1</v>
      </c>
      <c r="E15" s="157"/>
      <c r="F15" s="160"/>
    </row>
    <row r="16" spans="1:46" ht="12.75" customHeight="1" x14ac:dyDescent="0.2">
      <c r="A16" s="154"/>
      <c r="B16" s="159"/>
      <c r="C16" s="156"/>
      <c r="D16" s="157"/>
      <c r="E16" s="157"/>
      <c r="F16" s="160"/>
    </row>
    <row r="17" spans="1:6" ht="12.75" customHeight="1" x14ac:dyDescent="0.2">
      <c r="A17" s="154"/>
      <c r="B17" s="161" t="s">
        <v>353</v>
      </c>
      <c r="C17" s="156"/>
      <c r="D17" s="157"/>
      <c r="E17" s="157"/>
      <c r="F17" s="160"/>
    </row>
    <row r="18" spans="1:6" ht="12.75" customHeight="1" x14ac:dyDescent="0.2">
      <c r="A18" s="154"/>
      <c r="B18" s="159"/>
      <c r="C18" s="156"/>
      <c r="D18" s="157"/>
      <c r="E18" s="157"/>
      <c r="F18" s="160"/>
    </row>
    <row r="19" spans="1:6" ht="12.75" customHeight="1" x14ac:dyDescent="0.2">
      <c r="A19" s="154">
        <f>A15+1</f>
        <v>2</v>
      </c>
      <c r="B19" s="159" t="s">
        <v>92</v>
      </c>
      <c r="C19" s="156" t="s">
        <v>93</v>
      </c>
      <c r="D19" s="157">
        <v>1</v>
      </c>
      <c r="E19" s="157"/>
      <c r="F19" s="160"/>
    </row>
    <row r="20" spans="1:6" ht="12.75" customHeight="1" x14ac:dyDescent="0.2">
      <c r="A20" s="154"/>
      <c r="B20" s="159"/>
      <c r="C20" s="156"/>
      <c r="D20" s="157"/>
      <c r="E20" s="157"/>
      <c r="F20" s="160"/>
    </row>
    <row r="21" spans="1:6" ht="12.75" customHeight="1" x14ac:dyDescent="0.2">
      <c r="A21" s="154"/>
      <c r="B21" s="161" t="s">
        <v>94</v>
      </c>
      <c r="C21" s="156"/>
      <c r="D21" s="157"/>
      <c r="E21" s="157"/>
      <c r="F21" s="160"/>
    </row>
    <row r="22" spans="1:6" ht="12.75" customHeight="1" x14ac:dyDescent="0.2">
      <c r="A22" s="154"/>
      <c r="B22" s="159"/>
      <c r="C22" s="156"/>
      <c r="D22" s="157"/>
      <c r="E22" s="157"/>
      <c r="F22" s="160"/>
    </row>
    <row r="23" spans="1:6" ht="12.75" customHeight="1" x14ac:dyDescent="0.2">
      <c r="A23" s="154"/>
      <c r="B23" s="162" t="s">
        <v>95</v>
      </c>
      <c r="C23" s="156"/>
      <c r="D23" s="157"/>
      <c r="E23" s="157"/>
      <c r="F23" s="160"/>
    </row>
    <row r="24" spans="1:6" x14ac:dyDescent="0.2">
      <c r="A24" s="154"/>
      <c r="B24" s="159"/>
      <c r="C24" s="156"/>
      <c r="D24" s="157"/>
      <c r="E24" s="157"/>
      <c r="F24" s="160"/>
    </row>
    <row r="25" spans="1:6" ht="12.75" customHeight="1" x14ac:dyDescent="0.2">
      <c r="A25" s="154">
        <f>A19+1</f>
        <v>3</v>
      </c>
      <c r="B25" s="162" t="s">
        <v>96</v>
      </c>
      <c r="C25" s="156" t="s">
        <v>15</v>
      </c>
      <c r="D25" s="157">
        <v>1</v>
      </c>
      <c r="E25" s="157"/>
      <c r="F25" s="160"/>
    </row>
    <row r="26" spans="1:6" ht="12.75" customHeight="1" x14ac:dyDescent="0.2">
      <c r="A26" s="154"/>
      <c r="B26" s="159"/>
      <c r="C26" s="156"/>
      <c r="D26" s="157"/>
      <c r="E26" s="157"/>
      <c r="F26" s="160"/>
    </row>
    <row r="27" spans="1:6" ht="12.75" customHeight="1" x14ac:dyDescent="0.2">
      <c r="A27" s="154"/>
      <c r="B27" s="161" t="s">
        <v>97</v>
      </c>
      <c r="C27" s="156"/>
      <c r="D27" s="157"/>
      <c r="E27" s="157"/>
      <c r="F27" s="160"/>
    </row>
    <row r="28" spans="1:6" ht="37.5" customHeight="1" x14ac:dyDescent="0.2">
      <c r="A28" s="154"/>
      <c r="B28" s="159"/>
      <c r="C28" s="156"/>
      <c r="D28" s="157"/>
      <c r="E28" s="157"/>
      <c r="F28" s="160"/>
    </row>
    <row r="29" spans="1:6" ht="12.75" customHeight="1" x14ac:dyDescent="0.2">
      <c r="A29" s="154">
        <f>A25+1</f>
        <v>4</v>
      </c>
      <c r="B29" s="162" t="s">
        <v>98</v>
      </c>
      <c r="C29" s="156" t="s">
        <v>15</v>
      </c>
      <c r="D29" s="157">
        <v>1</v>
      </c>
      <c r="E29" s="157"/>
      <c r="F29" s="160"/>
    </row>
    <row r="30" spans="1:6" ht="12.75" customHeight="1" x14ac:dyDescent="0.2">
      <c r="A30" s="154"/>
      <c r="B30" s="159"/>
      <c r="C30" s="156"/>
      <c r="D30" s="157"/>
      <c r="E30" s="157"/>
      <c r="F30" s="160"/>
    </row>
    <row r="31" spans="1:6" ht="12.75" customHeight="1" x14ac:dyDescent="0.2">
      <c r="A31" s="154"/>
      <c r="B31" s="161" t="s">
        <v>99</v>
      </c>
      <c r="C31" s="156"/>
      <c r="D31" s="157"/>
      <c r="E31" s="157"/>
      <c r="F31" s="160"/>
    </row>
    <row r="32" spans="1:6" ht="12.75" customHeight="1" x14ac:dyDescent="0.2">
      <c r="A32" s="154"/>
      <c r="B32" s="161"/>
      <c r="C32" s="156"/>
      <c r="D32" s="157"/>
      <c r="E32" s="157"/>
      <c r="F32" s="160"/>
    </row>
    <row r="33" spans="1:6" ht="12.75" customHeight="1" x14ac:dyDescent="0.2">
      <c r="A33" s="154">
        <f>A29+1</f>
        <v>5</v>
      </c>
      <c r="B33" s="159" t="s">
        <v>100</v>
      </c>
      <c r="C33" s="156" t="s">
        <v>15</v>
      </c>
      <c r="D33" s="157">
        <v>1</v>
      </c>
      <c r="E33" s="157"/>
      <c r="F33" s="160"/>
    </row>
    <row r="34" spans="1:6" ht="12.75" customHeight="1" x14ac:dyDescent="0.2">
      <c r="A34" s="154"/>
      <c r="B34" s="159"/>
      <c r="C34" s="156"/>
      <c r="D34" s="157"/>
      <c r="E34" s="157"/>
      <c r="F34" s="160"/>
    </row>
    <row r="35" spans="1:6" x14ac:dyDescent="0.2">
      <c r="A35" s="154"/>
      <c r="B35" s="155" t="s">
        <v>101</v>
      </c>
      <c r="C35" s="156"/>
      <c r="D35" s="157"/>
      <c r="E35" s="157"/>
      <c r="F35" s="160"/>
    </row>
    <row r="36" spans="1:6" ht="12.75" customHeight="1" x14ac:dyDescent="0.2">
      <c r="A36" s="154"/>
      <c r="B36" s="159"/>
      <c r="C36" s="156"/>
      <c r="D36" s="157"/>
      <c r="E36" s="157"/>
      <c r="F36" s="160"/>
    </row>
    <row r="37" spans="1:6" ht="25.5" x14ac:dyDescent="0.2">
      <c r="A37" s="154"/>
      <c r="B37" s="161" t="s">
        <v>102</v>
      </c>
      <c r="C37" s="156"/>
      <c r="D37" s="157"/>
      <c r="E37" s="157"/>
      <c r="F37" s="160"/>
    </row>
    <row r="38" spans="1:6" x14ac:dyDescent="0.2">
      <c r="A38" s="154"/>
      <c r="B38" s="159"/>
      <c r="C38" s="156"/>
      <c r="D38" s="157"/>
      <c r="E38" s="157"/>
      <c r="F38" s="160"/>
    </row>
    <row r="39" spans="1:6" ht="12.75" customHeight="1" x14ac:dyDescent="0.2">
      <c r="A39" s="154"/>
      <c r="B39" s="159" t="s">
        <v>103</v>
      </c>
      <c r="C39" s="156"/>
      <c r="D39" s="157"/>
      <c r="E39" s="157"/>
      <c r="F39" s="160"/>
    </row>
    <row r="40" spans="1:6" x14ac:dyDescent="0.2">
      <c r="A40" s="154"/>
      <c r="B40" s="159"/>
      <c r="C40" s="156"/>
      <c r="D40" s="157"/>
      <c r="E40" s="157"/>
      <c r="F40" s="160"/>
    </row>
    <row r="41" spans="1:6" ht="25.5" x14ac:dyDescent="0.2">
      <c r="A41" s="154">
        <f>A33+1</f>
        <v>6</v>
      </c>
      <c r="B41" s="159" t="s">
        <v>104</v>
      </c>
      <c r="C41" s="156" t="s">
        <v>105</v>
      </c>
      <c r="D41" s="157">
        <v>3</v>
      </c>
      <c r="E41" s="157"/>
      <c r="F41" s="160"/>
    </row>
    <row r="42" spans="1:6" ht="12.75" customHeight="1" x14ac:dyDescent="0.2">
      <c r="A42" s="154"/>
      <c r="B42" s="159"/>
      <c r="C42" s="156"/>
      <c r="D42" s="157"/>
      <c r="E42" s="157"/>
      <c r="F42" s="160"/>
    </row>
    <row r="43" spans="1:6" ht="12.75" customHeight="1" x14ac:dyDescent="0.2">
      <c r="A43" s="154">
        <f>A41+1</f>
        <v>7</v>
      </c>
      <c r="B43" s="159" t="s">
        <v>106</v>
      </c>
      <c r="C43" s="156" t="s">
        <v>105</v>
      </c>
      <c r="D43" s="157">
        <v>3</v>
      </c>
      <c r="E43" s="157"/>
      <c r="F43" s="160"/>
    </row>
    <row r="44" spans="1:6" ht="12.75" customHeight="1" x14ac:dyDescent="0.2">
      <c r="A44" s="154"/>
      <c r="B44" s="159"/>
      <c r="C44" s="156"/>
      <c r="D44" s="157"/>
      <c r="E44" s="157"/>
      <c r="F44" s="160"/>
    </row>
    <row r="45" spans="1:6" ht="12.75" customHeight="1" x14ac:dyDescent="0.2">
      <c r="A45" s="154">
        <f>A43+1</f>
        <v>8</v>
      </c>
      <c r="B45" s="159" t="s">
        <v>107</v>
      </c>
      <c r="C45" s="156" t="s">
        <v>105</v>
      </c>
      <c r="D45" s="157">
        <v>3</v>
      </c>
      <c r="E45" s="157"/>
      <c r="F45" s="160"/>
    </row>
    <row r="46" spans="1:6" ht="12.75" customHeight="1" x14ac:dyDescent="0.2">
      <c r="A46" s="154"/>
      <c r="B46" s="159"/>
      <c r="C46" s="156"/>
      <c r="D46" s="157"/>
      <c r="E46" s="157"/>
      <c r="F46" s="160"/>
    </row>
    <row r="47" spans="1:6" ht="12.75" customHeight="1" x14ac:dyDescent="0.2">
      <c r="A47" s="154"/>
      <c r="B47" s="161" t="s">
        <v>108</v>
      </c>
      <c r="C47" s="156"/>
      <c r="D47" s="157"/>
      <c r="E47" s="157"/>
      <c r="F47" s="160"/>
    </row>
    <row r="48" spans="1:6" ht="12.75" customHeight="1" x14ac:dyDescent="0.2">
      <c r="A48" s="154"/>
      <c r="B48" s="161"/>
      <c r="C48" s="156"/>
      <c r="D48" s="157"/>
      <c r="E48" s="157"/>
      <c r="F48" s="160"/>
    </row>
    <row r="49" spans="1:6" ht="12.75" customHeight="1" x14ac:dyDescent="0.2">
      <c r="A49" s="154">
        <f>A45+1</f>
        <v>9</v>
      </c>
      <c r="B49" s="159" t="s">
        <v>100</v>
      </c>
      <c r="C49" s="156" t="s">
        <v>15</v>
      </c>
      <c r="D49" s="157">
        <v>1</v>
      </c>
      <c r="E49" s="157"/>
      <c r="F49" s="160"/>
    </row>
    <row r="50" spans="1:6" ht="12.75" customHeight="1" x14ac:dyDescent="0.2">
      <c r="A50" s="154"/>
      <c r="B50" s="159"/>
      <c r="C50" s="156"/>
      <c r="D50" s="157"/>
      <c r="E50" s="157"/>
      <c r="F50" s="160"/>
    </row>
    <row r="51" spans="1:6" ht="12.75" customHeight="1" x14ac:dyDescent="0.2">
      <c r="A51" s="154"/>
      <c r="B51" s="155" t="s">
        <v>109</v>
      </c>
      <c r="C51" s="156"/>
      <c r="D51" s="157"/>
      <c r="E51" s="157"/>
      <c r="F51" s="160"/>
    </row>
    <row r="52" spans="1:6" ht="12.75" customHeight="1" x14ac:dyDescent="0.2">
      <c r="A52" s="154"/>
      <c r="B52" s="159"/>
      <c r="C52" s="156"/>
      <c r="D52" s="157"/>
      <c r="E52" s="157"/>
      <c r="F52" s="160"/>
    </row>
    <row r="53" spans="1:6" ht="12.75" customHeight="1" x14ac:dyDescent="0.2">
      <c r="A53" s="154"/>
      <c r="B53" s="161" t="s">
        <v>110</v>
      </c>
      <c r="C53" s="156"/>
      <c r="D53" s="157"/>
      <c r="E53" s="157"/>
      <c r="F53" s="160"/>
    </row>
    <row r="54" spans="1:6" ht="12.75" customHeight="1" x14ac:dyDescent="0.2">
      <c r="A54" s="154"/>
      <c r="B54" s="159"/>
      <c r="C54" s="156"/>
      <c r="D54" s="157"/>
      <c r="E54" s="157"/>
      <c r="F54" s="160"/>
    </row>
    <row r="55" spans="1:6" ht="38.25" x14ac:dyDescent="0.2">
      <c r="A55" s="154">
        <f>A49+1</f>
        <v>10</v>
      </c>
      <c r="B55" s="162" t="s">
        <v>111</v>
      </c>
      <c r="C55" s="156" t="s">
        <v>18</v>
      </c>
      <c r="D55" s="157">
        <f>10*4</f>
        <v>40</v>
      </c>
      <c r="E55" s="157"/>
      <c r="F55" s="160"/>
    </row>
    <row r="56" spans="1:6" x14ac:dyDescent="0.2">
      <c r="A56" s="154"/>
      <c r="B56" s="159"/>
      <c r="C56" s="156"/>
      <c r="D56" s="157"/>
      <c r="E56" s="157"/>
      <c r="F56" s="160"/>
    </row>
    <row r="57" spans="1:6" ht="51" x14ac:dyDescent="0.2">
      <c r="A57" s="154">
        <f>A55+1</f>
        <v>11</v>
      </c>
      <c r="B57" s="159" t="s">
        <v>112</v>
      </c>
      <c r="C57" s="156" t="s">
        <v>113</v>
      </c>
      <c r="D57" s="157">
        <v>1</v>
      </c>
      <c r="E57" s="157"/>
      <c r="F57" s="160"/>
    </row>
    <row r="58" spans="1:6" x14ac:dyDescent="0.2">
      <c r="A58" s="154"/>
      <c r="B58" s="159"/>
      <c r="C58" s="156"/>
      <c r="D58" s="157"/>
      <c r="E58" s="157"/>
      <c r="F58" s="160"/>
    </row>
    <row r="59" spans="1:6" ht="38.25" x14ac:dyDescent="0.2">
      <c r="A59" s="154">
        <f>A57+1</f>
        <v>12</v>
      </c>
      <c r="B59" s="159" t="s">
        <v>114</v>
      </c>
      <c r="C59" s="156" t="s">
        <v>113</v>
      </c>
      <c r="D59" s="157"/>
      <c r="E59" s="157"/>
      <c r="F59" s="163" t="s">
        <v>115</v>
      </c>
    </row>
    <row r="60" spans="1:6" x14ac:dyDescent="0.2">
      <c r="A60" s="154"/>
      <c r="B60" s="159"/>
      <c r="C60" s="156"/>
      <c r="D60" s="157"/>
      <c r="E60" s="157"/>
      <c r="F60" s="160"/>
    </row>
    <row r="61" spans="1:6" ht="51" x14ac:dyDescent="0.2">
      <c r="A61" s="154">
        <f>A59+1</f>
        <v>13</v>
      </c>
      <c r="B61" s="162" t="s">
        <v>116</v>
      </c>
      <c r="C61" s="156" t="s">
        <v>18</v>
      </c>
      <c r="D61" s="157">
        <v>20</v>
      </c>
      <c r="E61" s="157"/>
      <c r="F61" s="160"/>
    </row>
    <row r="62" spans="1:6" s="143" customFormat="1" ht="24.95" customHeight="1" x14ac:dyDescent="0.2">
      <c r="A62" s="154"/>
      <c r="B62" s="159"/>
      <c r="C62" s="156"/>
      <c r="D62" s="157"/>
      <c r="E62" s="157"/>
      <c r="F62" s="160"/>
    </row>
    <row r="63" spans="1:6" ht="28.15" customHeight="1" x14ac:dyDescent="0.2">
      <c r="A63" s="154">
        <f>A61+1</f>
        <v>14</v>
      </c>
      <c r="B63" s="159" t="s">
        <v>117</v>
      </c>
      <c r="C63" s="156" t="s">
        <v>113</v>
      </c>
      <c r="D63" s="157">
        <v>1</v>
      </c>
      <c r="E63" s="157"/>
      <c r="F63" s="160"/>
    </row>
    <row r="64" spans="1:6" x14ac:dyDescent="0.2">
      <c r="A64" s="154"/>
      <c r="B64" s="159"/>
      <c r="C64" s="156"/>
      <c r="D64" s="157"/>
      <c r="E64" s="157"/>
      <c r="F64" s="160"/>
    </row>
    <row r="65" spans="1:6" x14ac:dyDescent="0.2">
      <c r="A65" s="154"/>
      <c r="B65" s="161" t="s">
        <v>118</v>
      </c>
      <c r="C65" s="156"/>
      <c r="D65" s="157"/>
      <c r="E65" s="157"/>
      <c r="F65" s="160"/>
    </row>
    <row r="66" spans="1:6" x14ac:dyDescent="0.2">
      <c r="A66" s="154"/>
      <c r="B66" s="161"/>
      <c r="C66" s="156"/>
      <c r="D66" s="157"/>
      <c r="E66" s="157"/>
      <c r="F66" s="160"/>
    </row>
    <row r="67" spans="1:6" ht="51" x14ac:dyDescent="0.2">
      <c r="A67" s="164">
        <f>A63+1</f>
        <v>15</v>
      </c>
      <c r="B67" s="165" t="s">
        <v>100</v>
      </c>
      <c r="C67" s="166" t="s">
        <v>15</v>
      </c>
      <c r="D67" s="167">
        <v>1</v>
      </c>
      <c r="E67" s="167"/>
      <c r="F67" s="168"/>
    </row>
  </sheetData>
  <pageMargins left="0.6692913385826772" right="0.31496062992125984" top="0.6692913385826772" bottom="0.78740157480314965" header="3.0314960629921264" footer="0.39370078740157483"/>
  <pageSetup paperSize="9" scale="88" firstPageNumber="4" fitToHeight="0" orientation="portrait" r:id="rId1"/>
  <headerFooter alignWithMargins="0">
    <oddHeader xml:space="preserve">&amp;C&amp;8 </oddHeader>
    <oddFooter>&amp;LPart VIII&amp;R&amp;A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F60E8-8752-4B08-99AE-6A5C4F3867BD}">
  <sheetPr>
    <pageSetUpPr fitToPage="1"/>
  </sheetPr>
  <dimension ref="A1:T153"/>
  <sheetViews>
    <sheetView zoomScale="85" zoomScaleNormal="85" zoomScalePageLayoutView="85" workbookViewId="0">
      <selection activeCell="B5" sqref="B5"/>
    </sheetView>
  </sheetViews>
  <sheetFormatPr defaultColWidth="9.28515625" defaultRowHeight="15" x14ac:dyDescent="0.25"/>
  <cols>
    <col min="1" max="1" width="13.28515625" style="104" customWidth="1"/>
    <col min="2" max="2" width="92.140625" style="97" customWidth="1"/>
    <col min="3" max="3" width="11" style="122" customWidth="1"/>
    <col min="4" max="4" width="10.5703125" style="122" customWidth="1"/>
    <col min="5" max="5" width="15.5703125" style="123" customWidth="1"/>
    <col min="6" max="6" width="22.7109375" style="123" customWidth="1"/>
    <col min="7" max="7" width="9.28515625" style="97"/>
    <col min="8" max="8" width="43.42578125" style="97" customWidth="1"/>
    <col min="9" max="16384" width="9.28515625" style="97"/>
  </cols>
  <sheetData>
    <row r="1" spans="1:20" ht="15.75" x14ac:dyDescent="0.25">
      <c r="A1" s="91" t="s">
        <v>79</v>
      </c>
      <c r="B1" s="92" t="str">
        <f>'[1]Summary Page'!B1</f>
        <v>WITS - CLM DATA CENTRE</v>
      </c>
      <c r="C1" s="93"/>
      <c r="D1" s="94"/>
      <c r="E1" s="95"/>
      <c r="F1" s="96"/>
    </row>
    <row r="2" spans="1:20" s="104" customFormat="1" ht="15.75" x14ac:dyDescent="0.25">
      <c r="A2" s="98" t="s">
        <v>80</v>
      </c>
      <c r="B2" s="99" t="str">
        <f>'[1]Summary Page'!B2</f>
        <v>1005297-24</v>
      </c>
      <c r="C2" s="100"/>
      <c r="D2" s="101"/>
      <c r="E2" s="102"/>
      <c r="F2" s="103"/>
    </row>
    <row r="3" spans="1:20" s="104" customFormat="1" ht="15.75" x14ac:dyDescent="0.25">
      <c r="A3" s="98" t="s">
        <v>81</v>
      </c>
      <c r="B3" s="105">
        <f>'Summary Page'!B3</f>
        <v>46254</v>
      </c>
      <c r="C3" s="100"/>
      <c r="D3" s="101"/>
      <c r="E3" s="102"/>
      <c r="F3" s="103"/>
    </row>
    <row r="4" spans="1:20" s="104" customFormat="1" ht="15.75" x14ac:dyDescent="0.25">
      <c r="A4" s="98" t="s">
        <v>82</v>
      </c>
      <c r="B4" s="105" t="s">
        <v>390</v>
      </c>
      <c r="C4" s="100"/>
      <c r="D4" s="101"/>
      <c r="E4" s="102"/>
      <c r="F4" s="103"/>
    </row>
    <row r="5" spans="1:20" s="104" customFormat="1" ht="15.75" x14ac:dyDescent="0.25">
      <c r="A5" s="98" t="s">
        <v>83</v>
      </c>
      <c r="B5" s="99">
        <v>1</v>
      </c>
      <c r="C5" s="100"/>
      <c r="D5" s="101"/>
      <c r="E5" s="102"/>
      <c r="F5" s="103"/>
    </row>
    <row r="6" spans="1:20" ht="15.75" x14ac:dyDescent="0.25">
      <c r="A6" s="106" t="s">
        <v>5</v>
      </c>
      <c r="B6" s="107" t="s">
        <v>6</v>
      </c>
      <c r="C6" s="107" t="s">
        <v>10</v>
      </c>
      <c r="D6" s="107" t="s">
        <v>11</v>
      </c>
      <c r="E6" s="108" t="s">
        <v>12</v>
      </c>
      <c r="F6" s="109" t="s">
        <v>7</v>
      </c>
    </row>
    <row r="7" spans="1:20" x14ac:dyDescent="0.2">
      <c r="A7" s="110"/>
      <c r="B7" s="110"/>
      <c r="C7" s="110"/>
      <c r="D7" s="110"/>
      <c r="E7" s="110"/>
      <c r="F7" s="110"/>
      <c r="G7" s="110"/>
      <c r="H7" s="110"/>
      <c r="I7" s="110"/>
      <c r="J7" s="110"/>
      <c r="K7" s="110"/>
    </row>
    <row r="8" spans="1:20" ht="15.75" x14ac:dyDescent="0.2">
      <c r="A8" s="111">
        <v>2</v>
      </c>
      <c r="B8" s="107" t="s">
        <v>119</v>
      </c>
      <c r="C8" s="107"/>
      <c r="D8" s="107"/>
      <c r="E8" s="107"/>
      <c r="F8" s="112"/>
      <c r="G8" s="110"/>
      <c r="H8" s="110"/>
      <c r="I8" s="110"/>
      <c r="J8" s="110"/>
      <c r="K8" s="110"/>
    </row>
    <row r="9" spans="1:20" s="118" customFormat="1" ht="252.75" customHeight="1" x14ac:dyDescent="0.2">
      <c r="A9" s="113"/>
      <c r="B9" s="114" t="s">
        <v>120</v>
      </c>
      <c r="C9" s="115"/>
      <c r="D9" s="115"/>
      <c r="E9" s="116"/>
      <c r="F9" s="117"/>
      <c r="G9" s="110"/>
      <c r="H9" s="110"/>
      <c r="I9" s="110"/>
      <c r="J9" s="110"/>
      <c r="K9" s="110"/>
      <c r="L9" s="97"/>
      <c r="M9" s="97"/>
      <c r="N9" s="97"/>
      <c r="O9" s="97"/>
      <c r="P9" s="97"/>
      <c r="Q9" s="97"/>
      <c r="R9" s="97"/>
      <c r="S9" s="97"/>
      <c r="T9" s="97"/>
    </row>
    <row r="10" spans="1:20" s="118" customFormat="1" ht="15.75" x14ac:dyDescent="0.2">
      <c r="A10" s="111">
        <v>2.1</v>
      </c>
      <c r="B10" s="107" t="s">
        <v>121</v>
      </c>
      <c r="C10" s="107"/>
      <c r="D10" s="107"/>
      <c r="E10" s="107"/>
      <c r="F10" s="112"/>
      <c r="G10" s="110"/>
      <c r="H10" s="110"/>
      <c r="I10" s="110"/>
      <c r="J10" s="110"/>
      <c r="K10" s="110"/>
      <c r="L10" s="97"/>
      <c r="M10" s="97"/>
      <c r="N10" s="97"/>
      <c r="O10" s="97"/>
      <c r="P10" s="97"/>
      <c r="Q10" s="97"/>
      <c r="R10" s="97"/>
      <c r="S10" s="97"/>
      <c r="T10" s="97"/>
    </row>
    <row r="11" spans="1:20" s="118" customFormat="1" ht="60" x14ac:dyDescent="0.2">
      <c r="A11" s="113" t="s">
        <v>122</v>
      </c>
      <c r="B11" s="124" t="s">
        <v>354</v>
      </c>
      <c r="C11" s="115" t="s">
        <v>21</v>
      </c>
      <c r="D11" s="115">
        <v>5</v>
      </c>
      <c r="E11" s="116"/>
      <c r="F11" s="117">
        <f t="shared" ref="F11:F19" si="0">D11*E11</f>
        <v>0</v>
      </c>
      <c r="G11" s="110"/>
      <c r="H11" s="110"/>
      <c r="I11" s="110"/>
      <c r="J11" s="110"/>
      <c r="K11" s="110"/>
      <c r="L11" s="97"/>
      <c r="M11" s="97"/>
      <c r="N11" s="97"/>
      <c r="O11" s="97"/>
      <c r="P11" s="97"/>
      <c r="Q11" s="97"/>
      <c r="R11" s="97"/>
      <c r="S11" s="97"/>
      <c r="T11" s="97"/>
    </row>
    <row r="12" spans="1:20" s="118" customFormat="1" ht="15.75" x14ac:dyDescent="0.2">
      <c r="A12" s="113" t="s">
        <v>123</v>
      </c>
      <c r="B12" s="124" t="s">
        <v>124</v>
      </c>
      <c r="C12" s="115" t="s">
        <v>21</v>
      </c>
      <c r="D12" s="115">
        <v>5</v>
      </c>
      <c r="E12" s="116"/>
      <c r="F12" s="117">
        <f t="shared" si="0"/>
        <v>0</v>
      </c>
      <c r="G12" s="110"/>
      <c r="H12" s="110"/>
      <c r="I12" s="110"/>
      <c r="J12" s="110"/>
      <c r="K12" s="110"/>
      <c r="L12" s="97"/>
      <c r="M12" s="97"/>
      <c r="N12" s="97"/>
      <c r="O12" s="97"/>
      <c r="P12" s="97"/>
      <c r="Q12" s="97"/>
      <c r="R12" s="97"/>
      <c r="S12" s="97"/>
      <c r="T12" s="97"/>
    </row>
    <row r="13" spans="1:20" s="118" customFormat="1" ht="30" x14ac:dyDescent="0.2">
      <c r="A13" s="113" t="s">
        <v>125</v>
      </c>
      <c r="B13" s="124" t="s">
        <v>811</v>
      </c>
      <c r="C13" s="115" t="s">
        <v>126</v>
      </c>
      <c r="D13" s="115">
        <v>10</v>
      </c>
      <c r="E13" s="116"/>
      <c r="F13" s="117">
        <f t="shared" si="0"/>
        <v>0</v>
      </c>
      <c r="G13" s="110"/>
      <c r="H13" s="110"/>
      <c r="I13" s="110"/>
      <c r="J13" s="110"/>
      <c r="K13" s="110"/>
      <c r="L13" s="97"/>
      <c r="M13" s="97"/>
      <c r="N13" s="97"/>
      <c r="O13" s="97"/>
      <c r="P13" s="97"/>
      <c r="Q13" s="97"/>
      <c r="R13" s="97"/>
      <c r="S13" s="97"/>
      <c r="T13" s="97"/>
    </row>
    <row r="14" spans="1:20" s="118" customFormat="1" ht="15.75" x14ac:dyDescent="0.2">
      <c r="A14" s="113" t="s">
        <v>127</v>
      </c>
      <c r="B14" s="124" t="s">
        <v>128</v>
      </c>
      <c r="C14" s="115" t="s">
        <v>21</v>
      </c>
      <c r="D14" s="115">
        <v>5</v>
      </c>
      <c r="E14" s="116"/>
      <c r="F14" s="117">
        <f t="shared" si="0"/>
        <v>0</v>
      </c>
      <c r="G14" s="110"/>
      <c r="H14" s="110"/>
      <c r="I14" s="110"/>
      <c r="J14" s="110"/>
      <c r="K14" s="110"/>
      <c r="L14" s="97"/>
      <c r="M14" s="97"/>
      <c r="N14" s="97"/>
      <c r="O14" s="97"/>
      <c r="P14" s="97"/>
      <c r="Q14" s="97"/>
      <c r="R14" s="97"/>
      <c r="S14" s="97"/>
      <c r="T14" s="97"/>
    </row>
    <row r="15" spans="1:20" s="118" customFormat="1" ht="15.75" x14ac:dyDescent="0.2">
      <c r="A15" s="113" t="s">
        <v>129</v>
      </c>
      <c r="B15" s="124" t="s">
        <v>819</v>
      </c>
      <c r="C15" s="115" t="s">
        <v>21</v>
      </c>
      <c r="D15" s="115">
        <v>5</v>
      </c>
      <c r="E15" s="116"/>
      <c r="F15" s="117">
        <f t="shared" si="0"/>
        <v>0</v>
      </c>
      <c r="G15" s="110"/>
      <c r="H15" s="110"/>
      <c r="I15" s="110"/>
      <c r="J15" s="110"/>
      <c r="K15" s="110"/>
      <c r="L15" s="97"/>
      <c r="M15" s="97"/>
      <c r="N15" s="97"/>
      <c r="O15" s="97"/>
      <c r="P15" s="97"/>
      <c r="Q15" s="97"/>
      <c r="R15" s="97"/>
      <c r="S15" s="97"/>
      <c r="T15" s="97"/>
    </row>
    <row r="16" spans="1:20" s="118" customFormat="1" ht="15.75" x14ac:dyDescent="0.2">
      <c r="A16" s="113" t="s">
        <v>130</v>
      </c>
      <c r="B16" s="124" t="s">
        <v>131</v>
      </c>
      <c r="C16" s="115" t="s">
        <v>21</v>
      </c>
      <c r="D16" s="115">
        <v>5</v>
      </c>
      <c r="E16" s="116"/>
      <c r="F16" s="117">
        <f t="shared" si="0"/>
        <v>0</v>
      </c>
      <c r="G16" s="110"/>
      <c r="H16" s="110"/>
      <c r="I16" s="110"/>
      <c r="J16" s="110"/>
      <c r="K16" s="110"/>
      <c r="L16" s="97"/>
      <c r="M16" s="97"/>
      <c r="N16" s="97"/>
      <c r="O16" s="97"/>
      <c r="P16" s="97"/>
      <c r="Q16" s="97"/>
      <c r="R16" s="97"/>
      <c r="S16" s="97"/>
      <c r="T16" s="97"/>
    </row>
    <row r="17" spans="1:20" s="118" customFormat="1" ht="15.75" x14ac:dyDescent="0.2">
      <c r="A17" s="113" t="s">
        <v>132</v>
      </c>
      <c r="B17" s="124" t="s">
        <v>133</v>
      </c>
      <c r="C17" s="115" t="s">
        <v>21</v>
      </c>
      <c r="D17" s="115">
        <v>5</v>
      </c>
      <c r="E17" s="116"/>
      <c r="F17" s="117">
        <f t="shared" si="0"/>
        <v>0</v>
      </c>
      <c r="G17" s="110"/>
      <c r="H17" s="110"/>
      <c r="I17" s="110"/>
      <c r="J17" s="110"/>
      <c r="K17" s="110"/>
      <c r="L17" s="97"/>
      <c r="M17" s="97"/>
      <c r="N17" s="97"/>
      <c r="O17" s="97"/>
      <c r="P17" s="97"/>
      <c r="Q17" s="97"/>
      <c r="R17" s="97"/>
      <c r="S17" s="97"/>
      <c r="T17" s="97"/>
    </row>
    <row r="18" spans="1:20" s="118" customFormat="1" ht="15.75" x14ac:dyDescent="0.2">
      <c r="A18" s="113" t="s">
        <v>134</v>
      </c>
      <c r="B18" s="124" t="s">
        <v>135</v>
      </c>
      <c r="C18" s="115"/>
      <c r="D18" s="115"/>
      <c r="E18" s="116"/>
      <c r="F18" s="117">
        <f t="shared" si="0"/>
        <v>0</v>
      </c>
      <c r="G18" s="110"/>
      <c r="H18" s="110"/>
      <c r="I18" s="110"/>
      <c r="J18" s="110"/>
      <c r="K18" s="110"/>
      <c r="L18" s="97"/>
      <c r="M18" s="97"/>
      <c r="N18" s="97"/>
      <c r="O18" s="97"/>
      <c r="P18" s="97"/>
      <c r="Q18" s="97"/>
      <c r="R18" s="97"/>
      <c r="S18" s="97"/>
      <c r="T18" s="97"/>
    </row>
    <row r="19" spans="1:20" s="118" customFormat="1" ht="15.75" x14ac:dyDescent="0.2">
      <c r="A19" s="113" t="s">
        <v>136</v>
      </c>
      <c r="B19" s="124" t="s">
        <v>135</v>
      </c>
      <c r="C19" s="115"/>
      <c r="D19" s="115"/>
      <c r="E19" s="116"/>
      <c r="F19" s="117">
        <f t="shared" si="0"/>
        <v>0</v>
      </c>
      <c r="G19" s="110"/>
      <c r="H19" s="110"/>
      <c r="I19" s="110"/>
      <c r="J19" s="110"/>
      <c r="K19" s="110"/>
      <c r="L19" s="97"/>
      <c r="M19" s="97"/>
      <c r="N19" s="97"/>
      <c r="O19" s="97"/>
      <c r="P19" s="97"/>
      <c r="Q19" s="97"/>
      <c r="R19" s="97"/>
      <c r="S19" s="97"/>
      <c r="T19" s="97"/>
    </row>
    <row r="20" spans="1:20" s="118" customFormat="1" ht="16.5" thickBot="1" x14ac:dyDescent="0.3">
      <c r="A20" s="113"/>
      <c r="B20" s="119" t="s">
        <v>137</v>
      </c>
      <c r="C20" s="115"/>
      <c r="D20" s="115"/>
      <c r="E20" s="120" t="s">
        <v>138</v>
      </c>
      <c r="F20" s="121">
        <f>SUM(F11:F19)</f>
        <v>0</v>
      </c>
      <c r="G20" s="110"/>
      <c r="H20" s="110"/>
      <c r="I20" s="110"/>
      <c r="J20" s="110"/>
      <c r="K20" s="110"/>
      <c r="L20" s="97"/>
      <c r="M20" s="97"/>
      <c r="N20" s="97"/>
      <c r="O20" s="97"/>
      <c r="P20" s="97"/>
      <c r="Q20" s="97"/>
      <c r="R20" s="97"/>
      <c r="S20" s="97"/>
      <c r="T20" s="97"/>
    </row>
    <row r="21" spans="1:20" s="118" customFormat="1" x14ac:dyDescent="0.2">
      <c r="A21" s="110"/>
      <c r="B21" s="110"/>
      <c r="C21" s="110"/>
      <c r="D21" s="110"/>
      <c r="E21" s="110"/>
      <c r="F21" s="110"/>
      <c r="G21" s="110"/>
      <c r="H21" s="110"/>
      <c r="I21" s="110"/>
      <c r="J21" s="110"/>
      <c r="K21" s="110"/>
      <c r="L21" s="97"/>
      <c r="M21" s="97"/>
      <c r="N21" s="97"/>
      <c r="O21" s="97"/>
      <c r="P21" s="97"/>
      <c r="Q21" s="97"/>
      <c r="R21" s="97"/>
      <c r="S21" s="97"/>
      <c r="T21" s="97"/>
    </row>
    <row r="22" spans="1:20" s="118" customFormat="1" ht="15.75" x14ac:dyDescent="0.2">
      <c r="A22" s="111">
        <v>2.2000000000000002</v>
      </c>
      <c r="B22" s="107" t="s">
        <v>139</v>
      </c>
      <c r="C22" s="107"/>
      <c r="D22" s="107"/>
      <c r="E22" s="107"/>
      <c r="F22" s="112"/>
      <c r="G22" s="110"/>
      <c r="H22" s="110"/>
      <c r="I22" s="110"/>
      <c r="J22" s="110"/>
      <c r="K22" s="110"/>
      <c r="L22" s="97"/>
      <c r="M22" s="97"/>
      <c r="N22" s="97"/>
      <c r="O22" s="97"/>
      <c r="P22" s="97"/>
      <c r="Q22" s="97"/>
      <c r="R22" s="97"/>
      <c r="S22" s="97"/>
      <c r="T22" s="97"/>
    </row>
    <row r="23" spans="1:20" s="118" customFormat="1" ht="60" x14ac:dyDescent="0.2">
      <c r="A23" s="113" t="s">
        <v>140</v>
      </c>
      <c r="B23" s="124" t="s">
        <v>355</v>
      </c>
      <c r="C23" s="115" t="s">
        <v>21</v>
      </c>
      <c r="D23" s="115">
        <v>1</v>
      </c>
      <c r="E23" s="116"/>
      <c r="F23" s="117">
        <f t="shared" ref="F23:F33" si="1">D23*E23</f>
        <v>0</v>
      </c>
      <c r="G23" s="110"/>
      <c r="H23" s="110"/>
      <c r="I23" s="110"/>
      <c r="J23" s="110"/>
      <c r="K23" s="110"/>
      <c r="L23" s="97"/>
      <c r="M23" s="97"/>
      <c r="N23" s="97"/>
      <c r="O23" s="97"/>
      <c r="P23" s="97"/>
      <c r="Q23" s="97"/>
      <c r="R23" s="97"/>
      <c r="S23" s="97"/>
      <c r="T23" s="97"/>
    </row>
    <row r="24" spans="1:20" s="118" customFormat="1" ht="15.75" x14ac:dyDescent="0.2">
      <c r="A24" s="113" t="s">
        <v>141</v>
      </c>
      <c r="B24" s="124" t="s">
        <v>813</v>
      </c>
      <c r="C24" s="115" t="s">
        <v>21</v>
      </c>
      <c r="D24" s="115">
        <v>1</v>
      </c>
      <c r="E24" s="116"/>
      <c r="F24" s="117">
        <f t="shared" si="1"/>
        <v>0</v>
      </c>
      <c r="G24" s="110"/>
      <c r="H24" s="110"/>
      <c r="I24" s="110"/>
      <c r="J24" s="110"/>
      <c r="K24" s="110"/>
      <c r="L24" s="97"/>
      <c r="M24" s="97"/>
      <c r="N24" s="97"/>
      <c r="O24" s="97"/>
      <c r="P24" s="97"/>
      <c r="Q24" s="97"/>
      <c r="R24" s="97"/>
      <c r="S24" s="97"/>
      <c r="T24" s="97"/>
    </row>
    <row r="25" spans="1:20" s="118" customFormat="1" ht="15.75" x14ac:dyDescent="0.2">
      <c r="A25" s="113" t="s">
        <v>142</v>
      </c>
      <c r="B25" s="124" t="s">
        <v>814</v>
      </c>
      <c r="C25" s="115" t="s">
        <v>21</v>
      </c>
      <c r="D25" s="115">
        <v>1</v>
      </c>
      <c r="E25" s="116"/>
      <c r="F25" s="117">
        <f t="shared" si="1"/>
        <v>0</v>
      </c>
      <c r="G25" s="110"/>
      <c r="H25" s="110"/>
      <c r="I25" s="110"/>
      <c r="J25" s="110"/>
      <c r="K25" s="110"/>
      <c r="L25" s="97"/>
      <c r="M25" s="97"/>
      <c r="N25" s="97"/>
      <c r="O25" s="97"/>
      <c r="P25" s="97"/>
      <c r="Q25" s="97"/>
      <c r="R25" s="97"/>
      <c r="S25" s="97"/>
      <c r="T25" s="97"/>
    </row>
    <row r="26" spans="1:20" s="118" customFormat="1" ht="15.75" x14ac:dyDescent="0.2">
      <c r="A26" s="113" t="s">
        <v>143</v>
      </c>
      <c r="B26" s="124" t="s">
        <v>145</v>
      </c>
      <c r="C26" s="115" t="s">
        <v>21</v>
      </c>
      <c r="D26" s="115">
        <v>1</v>
      </c>
      <c r="E26" s="116"/>
      <c r="F26" s="117">
        <f t="shared" si="1"/>
        <v>0</v>
      </c>
      <c r="G26" s="110"/>
      <c r="H26" s="110"/>
      <c r="I26" s="110"/>
      <c r="J26" s="110"/>
      <c r="K26" s="110"/>
      <c r="L26" s="97"/>
      <c r="M26" s="97"/>
      <c r="N26" s="97"/>
      <c r="O26" s="97"/>
      <c r="P26" s="97"/>
      <c r="Q26" s="97"/>
      <c r="R26" s="97"/>
      <c r="S26" s="97"/>
      <c r="T26" s="97"/>
    </row>
    <row r="27" spans="1:20" s="118" customFormat="1" ht="15.75" x14ac:dyDescent="0.2">
      <c r="A27" s="113" t="s">
        <v>144</v>
      </c>
      <c r="B27" s="124" t="s">
        <v>147</v>
      </c>
      <c r="C27" s="115" t="s">
        <v>126</v>
      </c>
      <c r="D27" s="115">
        <v>2</v>
      </c>
      <c r="E27" s="116"/>
      <c r="F27" s="117">
        <f t="shared" si="1"/>
        <v>0</v>
      </c>
      <c r="G27" s="110"/>
      <c r="H27" s="110"/>
      <c r="I27" s="110"/>
      <c r="J27" s="110"/>
      <c r="K27" s="110"/>
      <c r="L27" s="97"/>
      <c r="M27" s="97"/>
      <c r="N27" s="97"/>
      <c r="O27" s="97"/>
      <c r="P27" s="97"/>
      <c r="Q27" s="97"/>
      <c r="R27" s="97"/>
      <c r="S27" s="97"/>
      <c r="T27" s="97"/>
    </row>
    <row r="28" spans="1:20" s="118" customFormat="1" ht="15.75" x14ac:dyDescent="0.2">
      <c r="A28" s="113" t="s">
        <v>146</v>
      </c>
      <c r="B28" s="124" t="s">
        <v>149</v>
      </c>
      <c r="C28" s="115" t="s">
        <v>21</v>
      </c>
      <c r="D28" s="115">
        <v>1</v>
      </c>
      <c r="E28" s="116"/>
      <c r="F28" s="117">
        <f t="shared" si="1"/>
        <v>0</v>
      </c>
      <c r="G28" s="110"/>
      <c r="H28" s="110"/>
      <c r="I28" s="110"/>
      <c r="J28" s="110"/>
      <c r="K28" s="110"/>
      <c r="L28" s="97"/>
      <c r="M28" s="97"/>
      <c r="N28" s="97"/>
      <c r="O28" s="97"/>
      <c r="P28" s="97"/>
      <c r="Q28" s="97"/>
      <c r="R28" s="97"/>
      <c r="S28" s="97"/>
      <c r="T28" s="97"/>
    </row>
    <row r="29" spans="1:20" s="118" customFormat="1" ht="15.75" x14ac:dyDescent="0.2">
      <c r="A29" s="113" t="s">
        <v>148</v>
      </c>
      <c r="B29" s="124" t="s">
        <v>151</v>
      </c>
      <c r="C29" s="115" t="s">
        <v>21</v>
      </c>
      <c r="D29" s="115">
        <v>1</v>
      </c>
      <c r="E29" s="116"/>
      <c r="F29" s="117">
        <f t="shared" si="1"/>
        <v>0</v>
      </c>
      <c r="G29" s="110"/>
      <c r="H29" s="110"/>
      <c r="I29" s="110"/>
      <c r="J29" s="110"/>
      <c r="K29" s="110"/>
      <c r="L29" s="97"/>
      <c r="M29" s="97"/>
      <c r="N29" s="97"/>
      <c r="O29" s="97"/>
      <c r="P29" s="97"/>
      <c r="Q29" s="97"/>
      <c r="R29" s="97"/>
      <c r="S29" s="97"/>
      <c r="T29" s="97"/>
    </row>
    <row r="30" spans="1:20" s="118" customFormat="1" ht="15.75" x14ac:dyDescent="0.2">
      <c r="A30" s="113" t="s">
        <v>150</v>
      </c>
      <c r="B30" s="124" t="s">
        <v>131</v>
      </c>
      <c r="C30" s="115" t="s">
        <v>21</v>
      </c>
      <c r="D30" s="115">
        <v>1</v>
      </c>
      <c r="E30" s="116"/>
      <c r="F30" s="117">
        <f t="shared" si="1"/>
        <v>0</v>
      </c>
      <c r="G30" s="110"/>
      <c r="H30" s="110"/>
      <c r="I30" s="110"/>
      <c r="J30" s="110"/>
      <c r="K30" s="110"/>
      <c r="L30" s="97"/>
      <c r="M30" s="97"/>
      <c r="N30" s="97"/>
      <c r="O30" s="97"/>
      <c r="P30" s="97"/>
      <c r="Q30" s="97"/>
      <c r="R30" s="97"/>
      <c r="S30" s="97"/>
      <c r="T30" s="97"/>
    </row>
    <row r="31" spans="1:20" s="118" customFormat="1" ht="15.75" x14ac:dyDescent="0.2">
      <c r="A31" s="113" t="s">
        <v>152</v>
      </c>
      <c r="B31" s="124" t="s">
        <v>154</v>
      </c>
      <c r="C31" s="115" t="s">
        <v>21</v>
      </c>
      <c r="D31" s="115">
        <v>1</v>
      </c>
      <c r="E31" s="116"/>
      <c r="F31" s="117">
        <f t="shared" si="1"/>
        <v>0</v>
      </c>
      <c r="G31" s="110"/>
      <c r="H31" s="110"/>
      <c r="I31" s="110"/>
      <c r="J31" s="110"/>
      <c r="K31" s="110"/>
      <c r="L31" s="97"/>
      <c r="M31" s="97"/>
      <c r="N31" s="97"/>
      <c r="O31" s="97"/>
      <c r="P31" s="97"/>
      <c r="Q31" s="97"/>
      <c r="R31" s="97"/>
      <c r="S31" s="97"/>
      <c r="T31" s="97"/>
    </row>
    <row r="32" spans="1:20" s="118" customFormat="1" ht="15.75" x14ac:dyDescent="0.2">
      <c r="A32" s="113" t="s">
        <v>153</v>
      </c>
      <c r="B32" s="124" t="s">
        <v>135</v>
      </c>
      <c r="C32" s="115"/>
      <c r="D32" s="115"/>
      <c r="E32" s="116"/>
      <c r="F32" s="117">
        <f t="shared" si="1"/>
        <v>0</v>
      </c>
      <c r="G32" s="110"/>
      <c r="H32" s="110"/>
      <c r="I32" s="110"/>
      <c r="J32" s="110"/>
      <c r="K32" s="110"/>
      <c r="L32" s="97"/>
      <c r="M32" s="97"/>
      <c r="N32" s="97"/>
      <c r="O32" s="97"/>
      <c r="P32" s="97"/>
      <c r="Q32" s="97"/>
      <c r="R32" s="97"/>
      <c r="S32" s="97"/>
      <c r="T32" s="97"/>
    </row>
    <row r="33" spans="1:20" s="118" customFormat="1" ht="15.75" x14ac:dyDescent="0.2">
      <c r="A33" s="113" t="s">
        <v>155</v>
      </c>
      <c r="B33" s="124" t="s">
        <v>135</v>
      </c>
      <c r="C33" s="115"/>
      <c r="D33" s="115"/>
      <c r="E33" s="116"/>
      <c r="F33" s="117">
        <f t="shared" si="1"/>
        <v>0</v>
      </c>
      <c r="G33" s="110"/>
      <c r="H33" s="110"/>
      <c r="I33" s="110"/>
      <c r="J33" s="110"/>
      <c r="K33" s="110"/>
      <c r="L33" s="97"/>
      <c r="M33" s="97"/>
      <c r="N33" s="97"/>
      <c r="O33" s="97"/>
      <c r="P33" s="97"/>
      <c r="Q33" s="97"/>
      <c r="R33" s="97"/>
      <c r="S33" s="97"/>
      <c r="T33" s="97"/>
    </row>
    <row r="34" spans="1:20" s="118" customFormat="1" ht="16.5" thickBot="1" x14ac:dyDescent="0.3">
      <c r="A34" s="113"/>
      <c r="B34" s="119" t="s">
        <v>156</v>
      </c>
      <c r="C34" s="115"/>
      <c r="D34" s="115"/>
      <c r="E34" s="120" t="s">
        <v>138</v>
      </c>
      <c r="F34" s="121">
        <f>SUM(F23:F33)</f>
        <v>0</v>
      </c>
      <c r="G34" s="110"/>
      <c r="H34" s="110"/>
      <c r="I34" s="110"/>
      <c r="J34" s="110"/>
      <c r="K34" s="110"/>
      <c r="L34" s="97"/>
      <c r="M34" s="97"/>
      <c r="N34" s="97"/>
      <c r="O34" s="97"/>
      <c r="P34" s="97"/>
      <c r="Q34" s="97"/>
      <c r="R34" s="97"/>
      <c r="S34" s="97"/>
      <c r="T34" s="97"/>
    </row>
    <row r="35" spans="1:20" s="118" customFormat="1" x14ac:dyDescent="0.2">
      <c r="A35" s="110"/>
      <c r="B35" s="110"/>
      <c r="C35" s="110"/>
      <c r="D35" s="110"/>
      <c r="E35" s="110"/>
      <c r="F35" s="110"/>
      <c r="G35" s="110"/>
      <c r="H35" s="110"/>
      <c r="I35" s="110"/>
      <c r="J35" s="110"/>
      <c r="K35" s="110"/>
      <c r="L35" s="97"/>
      <c r="M35" s="97"/>
      <c r="N35" s="97"/>
      <c r="O35" s="97"/>
      <c r="P35" s="97"/>
      <c r="Q35" s="97"/>
      <c r="R35" s="97"/>
      <c r="S35" s="97"/>
      <c r="T35" s="97"/>
    </row>
    <row r="36" spans="1:20" s="118" customFormat="1" ht="15.75" x14ac:dyDescent="0.2">
      <c r="A36" s="111">
        <v>2.2999999999999998</v>
      </c>
      <c r="B36" s="107" t="s">
        <v>157</v>
      </c>
      <c r="C36" s="107"/>
      <c r="D36" s="107"/>
      <c r="E36" s="107"/>
      <c r="F36" s="112"/>
      <c r="G36" s="110"/>
      <c r="H36" s="110"/>
      <c r="I36" s="110"/>
      <c r="J36" s="110"/>
      <c r="K36" s="110"/>
      <c r="L36" s="97"/>
      <c r="M36" s="97"/>
      <c r="N36" s="97"/>
      <c r="O36" s="97"/>
      <c r="P36" s="97"/>
      <c r="Q36" s="97"/>
      <c r="R36" s="97"/>
      <c r="S36" s="97"/>
      <c r="T36" s="97"/>
    </row>
    <row r="37" spans="1:20" s="118" customFormat="1" ht="45" x14ac:dyDescent="0.2">
      <c r="A37" s="113" t="s">
        <v>158</v>
      </c>
      <c r="B37" s="124" t="s">
        <v>835</v>
      </c>
      <c r="C37" s="115" t="s">
        <v>21</v>
      </c>
      <c r="D37" s="115">
        <v>6</v>
      </c>
      <c r="E37" s="116"/>
      <c r="F37" s="117">
        <f t="shared" ref="F37:F42" si="2">D37*E37</f>
        <v>0</v>
      </c>
      <c r="G37" s="110"/>
      <c r="H37" s="110"/>
      <c r="I37" s="110"/>
      <c r="J37" s="110"/>
      <c r="K37" s="110"/>
      <c r="L37" s="97"/>
      <c r="M37" s="97"/>
      <c r="N37" s="97"/>
      <c r="O37" s="97"/>
      <c r="P37" s="97"/>
      <c r="Q37" s="97"/>
      <c r="R37" s="97"/>
      <c r="S37" s="97"/>
      <c r="T37" s="97"/>
    </row>
    <row r="38" spans="1:20" s="118" customFormat="1" ht="15.75" x14ac:dyDescent="0.2">
      <c r="A38" s="113" t="s">
        <v>159</v>
      </c>
      <c r="B38" s="124" t="s">
        <v>825</v>
      </c>
      <c r="C38" s="115" t="s">
        <v>21</v>
      </c>
      <c r="D38" s="115">
        <v>6</v>
      </c>
      <c r="E38" s="116"/>
      <c r="F38" s="117">
        <f t="shared" si="2"/>
        <v>0</v>
      </c>
      <c r="G38" s="110"/>
      <c r="H38" s="110"/>
      <c r="I38" s="110"/>
      <c r="J38" s="110"/>
      <c r="K38" s="110"/>
      <c r="L38" s="97"/>
      <c r="M38" s="97"/>
      <c r="N38" s="97"/>
      <c r="O38" s="97"/>
      <c r="P38" s="97"/>
      <c r="Q38" s="97"/>
      <c r="R38" s="97"/>
      <c r="S38" s="97"/>
      <c r="T38" s="97"/>
    </row>
    <row r="39" spans="1:20" s="118" customFormat="1" ht="15.75" x14ac:dyDescent="0.2">
      <c r="A39" s="113" t="s">
        <v>160</v>
      </c>
      <c r="B39" s="124" t="s">
        <v>161</v>
      </c>
      <c r="C39" s="115" t="s">
        <v>21</v>
      </c>
      <c r="D39" s="115">
        <v>6</v>
      </c>
      <c r="E39" s="116"/>
      <c r="F39" s="117">
        <f t="shared" si="2"/>
        <v>0</v>
      </c>
      <c r="G39" s="110"/>
      <c r="H39" s="110"/>
      <c r="I39" s="110"/>
      <c r="J39" s="110"/>
      <c r="K39" s="110"/>
      <c r="L39" s="97"/>
      <c r="M39" s="97"/>
      <c r="N39" s="97"/>
      <c r="O39" s="97"/>
      <c r="P39" s="97"/>
      <c r="Q39" s="97"/>
      <c r="R39" s="97"/>
      <c r="S39" s="97"/>
      <c r="T39" s="97"/>
    </row>
    <row r="40" spans="1:20" s="118" customFormat="1" ht="15.75" x14ac:dyDescent="0.2">
      <c r="A40" s="113" t="s">
        <v>162</v>
      </c>
      <c r="B40" s="124" t="s">
        <v>815</v>
      </c>
      <c r="C40" s="115" t="s">
        <v>126</v>
      </c>
      <c r="D40" s="115">
        <v>6</v>
      </c>
      <c r="E40" s="116"/>
      <c r="F40" s="117">
        <f t="shared" si="2"/>
        <v>0</v>
      </c>
      <c r="G40" s="110"/>
      <c r="H40" s="110"/>
      <c r="I40" s="110"/>
      <c r="J40" s="110"/>
      <c r="K40" s="110"/>
      <c r="L40" s="97"/>
      <c r="M40" s="97"/>
      <c r="N40" s="97"/>
      <c r="O40" s="97"/>
      <c r="P40" s="97"/>
      <c r="Q40" s="97"/>
      <c r="R40" s="97"/>
      <c r="S40" s="97"/>
      <c r="T40" s="97"/>
    </row>
    <row r="41" spans="1:20" s="118" customFormat="1" ht="15.75" x14ac:dyDescent="0.2">
      <c r="A41" s="113" t="s">
        <v>163</v>
      </c>
      <c r="B41" s="124" t="s">
        <v>135</v>
      </c>
      <c r="C41" s="115"/>
      <c r="D41" s="115"/>
      <c r="E41" s="116"/>
      <c r="F41" s="117">
        <f t="shared" si="2"/>
        <v>0</v>
      </c>
      <c r="G41" s="110"/>
      <c r="H41" s="110"/>
      <c r="I41" s="110"/>
      <c r="J41" s="110"/>
      <c r="K41" s="110"/>
      <c r="L41" s="97"/>
      <c r="M41" s="97"/>
      <c r="N41" s="97"/>
      <c r="O41" s="97"/>
      <c r="P41" s="97"/>
      <c r="Q41" s="97"/>
      <c r="R41" s="97"/>
      <c r="S41" s="97"/>
      <c r="T41" s="97"/>
    </row>
    <row r="42" spans="1:20" s="118" customFormat="1" ht="15.75" x14ac:dyDescent="0.2">
      <c r="A42" s="113" t="s">
        <v>164</v>
      </c>
      <c r="B42" s="124" t="s">
        <v>135</v>
      </c>
      <c r="C42" s="115"/>
      <c r="D42" s="115"/>
      <c r="E42" s="116"/>
      <c r="F42" s="117">
        <f t="shared" si="2"/>
        <v>0</v>
      </c>
      <c r="G42" s="110"/>
      <c r="H42" s="110"/>
      <c r="I42" s="110"/>
      <c r="J42" s="110"/>
      <c r="K42" s="110"/>
      <c r="L42" s="97"/>
      <c r="M42" s="97"/>
      <c r="N42" s="97"/>
      <c r="O42" s="97"/>
      <c r="P42" s="97"/>
      <c r="Q42" s="97"/>
      <c r="R42" s="97"/>
      <c r="S42" s="97"/>
      <c r="T42" s="97"/>
    </row>
    <row r="43" spans="1:20" s="118" customFormat="1" ht="16.5" thickBot="1" x14ac:dyDescent="0.3">
      <c r="A43" s="113"/>
      <c r="B43" s="119" t="s">
        <v>165</v>
      </c>
      <c r="C43" s="115"/>
      <c r="D43" s="115"/>
      <c r="E43" s="120" t="s">
        <v>138</v>
      </c>
      <c r="F43" s="121">
        <f>SUM(F37:F42)</f>
        <v>0</v>
      </c>
      <c r="G43" s="110"/>
      <c r="H43" s="110"/>
      <c r="I43" s="110"/>
      <c r="J43" s="110"/>
      <c r="K43" s="110"/>
      <c r="L43" s="97"/>
      <c r="M43" s="97"/>
      <c r="N43" s="97"/>
      <c r="O43" s="97"/>
      <c r="P43" s="97"/>
      <c r="Q43" s="97"/>
      <c r="R43" s="97"/>
      <c r="S43" s="97"/>
      <c r="T43" s="97"/>
    </row>
    <row r="44" spans="1:20" s="118" customFormat="1" x14ac:dyDescent="0.2">
      <c r="A44" s="110"/>
      <c r="B44" s="110"/>
      <c r="C44" s="110"/>
      <c r="D44" s="110"/>
      <c r="E44" s="110"/>
      <c r="F44" s="110"/>
      <c r="G44" s="110"/>
      <c r="H44" s="110"/>
      <c r="I44" s="110"/>
      <c r="J44" s="110"/>
      <c r="K44" s="110"/>
      <c r="L44" s="97"/>
      <c r="M44" s="97"/>
      <c r="N44" s="97"/>
      <c r="O44" s="97"/>
      <c r="P44" s="97"/>
      <c r="Q44" s="97"/>
      <c r="R44" s="97"/>
      <c r="S44" s="97"/>
      <c r="T44" s="97"/>
    </row>
    <row r="45" spans="1:20" s="118" customFormat="1" ht="15.75" x14ac:dyDescent="0.2">
      <c r="A45" s="111">
        <v>2.4</v>
      </c>
      <c r="B45" s="107" t="s">
        <v>166</v>
      </c>
      <c r="C45" s="107"/>
      <c r="D45" s="107"/>
      <c r="E45" s="107"/>
      <c r="F45" s="112"/>
      <c r="G45" s="110"/>
      <c r="H45" s="110"/>
      <c r="I45" s="110"/>
      <c r="J45" s="110"/>
      <c r="K45" s="110"/>
      <c r="L45" s="97"/>
      <c r="M45" s="97"/>
      <c r="N45" s="97"/>
      <c r="O45" s="97"/>
      <c r="P45" s="97"/>
      <c r="Q45" s="97"/>
      <c r="R45" s="97"/>
      <c r="S45" s="97"/>
      <c r="T45" s="97"/>
    </row>
    <row r="46" spans="1:20" s="118" customFormat="1" ht="30" x14ac:dyDescent="0.2">
      <c r="A46" s="113" t="s">
        <v>167</v>
      </c>
      <c r="B46" s="124" t="s">
        <v>817</v>
      </c>
      <c r="C46" s="115" t="s">
        <v>18</v>
      </c>
      <c r="D46" s="115">
        <v>240</v>
      </c>
      <c r="E46" s="116"/>
      <c r="F46" s="117">
        <f t="shared" ref="F46:F53" si="3">D46*E46</f>
        <v>0</v>
      </c>
      <c r="G46" s="110"/>
      <c r="H46" s="110"/>
      <c r="I46" s="110"/>
      <c r="J46" s="110"/>
      <c r="K46" s="110"/>
      <c r="L46" s="97"/>
      <c r="M46" s="97"/>
      <c r="N46" s="97"/>
      <c r="O46" s="97"/>
      <c r="P46" s="97"/>
      <c r="Q46" s="97"/>
      <c r="R46" s="97"/>
      <c r="S46" s="97"/>
      <c r="T46" s="97"/>
    </row>
    <row r="47" spans="1:20" ht="45" x14ac:dyDescent="0.2">
      <c r="A47" s="113" t="s">
        <v>168</v>
      </c>
      <c r="B47" s="124" t="s">
        <v>820</v>
      </c>
      <c r="C47" s="115" t="s">
        <v>18</v>
      </c>
      <c r="D47" s="115">
        <v>240</v>
      </c>
      <c r="E47" s="116"/>
      <c r="F47" s="117">
        <f t="shared" si="3"/>
        <v>0</v>
      </c>
      <c r="G47" s="110"/>
      <c r="H47" s="110"/>
      <c r="I47" s="110"/>
      <c r="J47" s="110"/>
      <c r="K47" s="110"/>
    </row>
    <row r="48" spans="1:20" ht="15.75" x14ac:dyDescent="0.2">
      <c r="A48" s="113" t="s">
        <v>169</v>
      </c>
      <c r="B48" s="124" t="s">
        <v>174</v>
      </c>
      <c r="C48" s="115" t="s">
        <v>21</v>
      </c>
      <c r="D48" s="115">
        <v>6</v>
      </c>
      <c r="E48" s="116"/>
      <c r="F48" s="117">
        <f t="shared" si="3"/>
        <v>0</v>
      </c>
      <c r="G48" s="110"/>
      <c r="H48" s="110"/>
      <c r="I48" s="110"/>
      <c r="J48" s="110"/>
      <c r="K48" s="110"/>
    </row>
    <row r="49" spans="1:11" ht="15.75" x14ac:dyDescent="0.2">
      <c r="A49" s="113" t="s">
        <v>170</v>
      </c>
      <c r="B49" s="124" t="s">
        <v>176</v>
      </c>
      <c r="C49" s="115" t="s">
        <v>21</v>
      </c>
      <c r="D49" s="115">
        <v>6</v>
      </c>
      <c r="E49" s="116"/>
      <c r="F49" s="117">
        <f t="shared" si="3"/>
        <v>0</v>
      </c>
      <c r="G49" s="110"/>
      <c r="H49" s="110"/>
      <c r="I49" s="110"/>
      <c r="J49" s="110"/>
      <c r="K49" s="110"/>
    </row>
    <row r="50" spans="1:11" ht="15.75" x14ac:dyDescent="0.2">
      <c r="A50" s="113" t="s">
        <v>172</v>
      </c>
      <c r="B50" s="124" t="s">
        <v>818</v>
      </c>
      <c r="C50" s="115" t="s">
        <v>18</v>
      </c>
      <c r="D50" s="115">
        <v>240</v>
      </c>
      <c r="E50" s="116"/>
      <c r="F50" s="117">
        <f t="shared" si="3"/>
        <v>0</v>
      </c>
      <c r="G50" s="110"/>
      <c r="H50" s="110"/>
      <c r="I50" s="110"/>
      <c r="J50" s="110"/>
      <c r="K50" s="110"/>
    </row>
    <row r="51" spans="1:11" ht="15.75" x14ac:dyDescent="0.2">
      <c r="A51" s="113" t="s">
        <v>173</v>
      </c>
      <c r="B51" s="124" t="s">
        <v>180</v>
      </c>
      <c r="C51" s="115" t="s">
        <v>126</v>
      </c>
      <c r="D51" s="115">
        <v>6</v>
      </c>
      <c r="E51" s="116"/>
      <c r="F51" s="117">
        <f t="shared" si="3"/>
        <v>0</v>
      </c>
      <c r="G51" s="110"/>
      <c r="H51" s="110"/>
      <c r="I51" s="110"/>
      <c r="J51" s="110"/>
      <c r="K51" s="110"/>
    </row>
    <row r="52" spans="1:11" ht="15.75" x14ac:dyDescent="0.2">
      <c r="A52" s="113" t="s">
        <v>175</v>
      </c>
      <c r="B52" s="124" t="s">
        <v>135</v>
      </c>
      <c r="C52" s="115"/>
      <c r="D52" s="115"/>
      <c r="E52" s="116"/>
      <c r="F52" s="117">
        <f t="shared" si="3"/>
        <v>0</v>
      </c>
      <c r="G52" s="110"/>
      <c r="H52" s="110"/>
      <c r="I52" s="110"/>
      <c r="J52" s="110"/>
      <c r="K52" s="110"/>
    </row>
    <row r="53" spans="1:11" ht="15.75" x14ac:dyDescent="0.2">
      <c r="A53" s="113" t="s">
        <v>177</v>
      </c>
      <c r="B53" s="124" t="s">
        <v>135</v>
      </c>
      <c r="C53" s="115"/>
      <c r="D53" s="115"/>
      <c r="E53" s="116"/>
      <c r="F53" s="117">
        <f t="shared" si="3"/>
        <v>0</v>
      </c>
      <c r="G53" s="110"/>
      <c r="H53" s="110"/>
      <c r="I53" s="110"/>
      <c r="J53" s="110"/>
      <c r="K53" s="110"/>
    </row>
    <row r="54" spans="1:11" ht="16.5" thickBot="1" x14ac:dyDescent="0.3">
      <c r="A54" s="113"/>
      <c r="B54" s="119" t="s">
        <v>181</v>
      </c>
      <c r="C54" s="115"/>
      <c r="D54" s="115"/>
      <c r="E54" s="120" t="s">
        <v>138</v>
      </c>
      <c r="F54" s="121">
        <f>SUM(F46:F53)</f>
        <v>0</v>
      </c>
      <c r="G54" s="110"/>
      <c r="H54" s="110"/>
      <c r="I54" s="110"/>
      <c r="J54" s="110"/>
      <c r="K54" s="110"/>
    </row>
    <row r="55" spans="1:11" x14ac:dyDescent="0.2">
      <c r="A55" s="110"/>
      <c r="B55" s="110"/>
      <c r="C55" s="110"/>
      <c r="D55" s="110"/>
      <c r="E55" s="110"/>
      <c r="F55" s="110"/>
      <c r="G55" s="110"/>
      <c r="H55" s="110"/>
      <c r="I55" s="110"/>
      <c r="J55" s="110"/>
      <c r="K55" s="110"/>
    </row>
    <row r="56" spans="1:11" ht="15.75" x14ac:dyDescent="0.2">
      <c r="A56" s="111">
        <v>2.5</v>
      </c>
      <c r="B56" s="107" t="s">
        <v>182</v>
      </c>
      <c r="C56" s="107"/>
      <c r="D56" s="107"/>
      <c r="E56" s="107"/>
      <c r="F56" s="112"/>
      <c r="G56" s="110"/>
      <c r="H56" s="110"/>
      <c r="I56" s="110"/>
      <c r="J56" s="110"/>
      <c r="K56" s="110"/>
    </row>
    <row r="57" spans="1:11" ht="15.75" x14ac:dyDescent="0.2">
      <c r="A57" s="113" t="s">
        <v>183</v>
      </c>
      <c r="B57" s="124" t="s">
        <v>833</v>
      </c>
      <c r="C57" s="115" t="s">
        <v>18</v>
      </c>
      <c r="D57" s="115">
        <v>60</v>
      </c>
      <c r="E57" s="116"/>
      <c r="F57" s="117">
        <f t="shared" ref="F57:F65" si="4">D57*E57</f>
        <v>0</v>
      </c>
      <c r="G57" s="110"/>
      <c r="H57" s="110"/>
      <c r="I57" s="110"/>
      <c r="J57" s="110"/>
      <c r="K57" s="110"/>
    </row>
    <row r="58" spans="1:11" ht="15.75" x14ac:dyDescent="0.2">
      <c r="A58" s="113" t="s">
        <v>184</v>
      </c>
      <c r="B58" s="124" t="s">
        <v>822</v>
      </c>
      <c r="C58" s="115" t="s">
        <v>21</v>
      </c>
      <c r="D58" s="115">
        <v>6</v>
      </c>
      <c r="E58" s="116"/>
      <c r="F58" s="117">
        <f t="shared" si="4"/>
        <v>0</v>
      </c>
      <c r="G58" s="110"/>
      <c r="H58" s="110"/>
      <c r="I58" s="110"/>
      <c r="J58" s="110"/>
      <c r="K58" s="110"/>
    </row>
    <row r="59" spans="1:11" ht="15.75" x14ac:dyDescent="0.2">
      <c r="A59" s="113" t="s">
        <v>185</v>
      </c>
      <c r="B59" s="124" t="s">
        <v>823</v>
      </c>
      <c r="C59" s="115" t="s">
        <v>21</v>
      </c>
      <c r="D59" s="115">
        <v>6</v>
      </c>
      <c r="E59" s="116"/>
      <c r="F59" s="117">
        <f t="shared" si="4"/>
        <v>0</v>
      </c>
      <c r="G59" s="110"/>
      <c r="H59" s="110"/>
      <c r="I59" s="110"/>
      <c r="J59" s="110"/>
      <c r="K59" s="110"/>
    </row>
    <row r="60" spans="1:11" ht="15.75" x14ac:dyDescent="0.2">
      <c r="A60" s="113" t="s">
        <v>186</v>
      </c>
      <c r="B60" s="124" t="s">
        <v>816</v>
      </c>
      <c r="C60" s="115" t="s">
        <v>18</v>
      </c>
      <c r="D60" s="115">
        <v>60</v>
      </c>
      <c r="E60" s="116"/>
      <c r="F60" s="117">
        <f t="shared" si="4"/>
        <v>0</v>
      </c>
      <c r="G60" s="110"/>
      <c r="H60" s="110"/>
      <c r="I60" s="110"/>
      <c r="J60" s="110"/>
      <c r="K60" s="110"/>
    </row>
    <row r="61" spans="1:11" ht="30" x14ac:dyDescent="0.2">
      <c r="A61" s="113" t="s">
        <v>187</v>
      </c>
      <c r="B61" s="124" t="s">
        <v>188</v>
      </c>
      <c r="C61" s="115" t="s">
        <v>21</v>
      </c>
      <c r="D61" s="115">
        <v>1</v>
      </c>
      <c r="E61" s="116"/>
      <c r="F61" s="117">
        <f t="shared" si="4"/>
        <v>0</v>
      </c>
      <c r="G61" s="110"/>
      <c r="H61" s="110"/>
      <c r="I61" s="110"/>
      <c r="J61" s="110"/>
      <c r="K61" s="110"/>
    </row>
    <row r="62" spans="1:11" ht="15.75" x14ac:dyDescent="0.2">
      <c r="A62" s="113" t="s">
        <v>189</v>
      </c>
      <c r="B62" s="124" t="s">
        <v>190</v>
      </c>
      <c r="C62" s="115" t="s">
        <v>21</v>
      </c>
      <c r="D62" s="115">
        <v>1</v>
      </c>
      <c r="E62" s="116"/>
      <c r="F62" s="117">
        <f t="shared" si="4"/>
        <v>0</v>
      </c>
      <c r="G62" s="110"/>
      <c r="H62" s="110"/>
      <c r="I62" s="110"/>
      <c r="J62" s="110"/>
      <c r="K62" s="110"/>
    </row>
    <row r="63" spans="1:11" ht="15.75" x14ac:dyDescent="0.2">
      <c r="A63" s="113" t="s">
        <v>191</v>
      </c>
      <c r="B63" s="124" t="s">
        <v>824</v>
      </c>
      <c r="C63" s="115" t="s">
        <v>18</v>
      </c>
      <c r="D63" s="115">
        <v>60</v>
      </c>
      <c r="E63" s="116"/>
      <c r="F63" s="117">
        <f t="shared" si="4"/>
        <v>0</v>
      </c>
      <c r="G63" s="110"/>
      <c r="H63" s="110"/>
      <c r="I63" s="110"/>
      <c r="J63" s="110"/>
      <c r="K63" s="110"/>
    </row>
    <row r="64" spans="1:11" ht="15.75" x14ac:dyDescent="0.2">
      <c r="A64" s="113" t="s">
        <v>192</v>
      </c>
      <c r="B64" s="124" t="s">
        <v>135</v>
      </c>
      <c r="C64" s="115"/>
      <c r="D64" s="115"/>
      <c r="E64" s="116"/>
      <c r="F64" s="117">
        <f t="shared" si="4"/>
        <v>0</v>
      </c>
      <c r="G64" s="110"/>
      <c r="H64" s="110"/>
      <c r="I64" s="110"/>
      <c r="J64" s="110"/>
      <c r="K64" s="110"/>
    </row>
    <row r="65" spans="1:11" ht="15.75" x14ac:dyDescent="0.2">
      <c r="A65" s="113" t="s">
        <v>193</v>
      </c>
      <c r="B65" s="124" t="s">
        <v>135</v>
      </c>
      <c r="C65" s="115"/>
      <c r="D65" s="115"/>
      <c r="E65" s="116"/>
      <c r="F65" s="117">
        <f t="shared" si="4"/>
        <v>0</v>
      </c>
      <c r="G65" s="110"/>
      <c r="H65" s="110"/>
      <c r="I65" s="110"/>
      <c r="J65" s="110"/>
      <c r="K65" s="110"/>
    </row>
    <row r="66" spans="1:11" ht="16.5" thickBot="1" x14ac:dyDescent="0.3">
      <c r="A66" s="113"/>
      <c r="B66" s="119" t="s">
        <v>194</v>
      </c>
      <c r="C66" s="115"/>
      <c r="D66" s="115"/>
      <c r="E66" s="120" t="s">
        <v>138</v>
      </c>
      <c r="F66" s="121">
        <f>SUM(F57:F65)</f>
        <v>0</v>
      </c>
      <c r="G66" s="110"/>
      <c r="H66" s="110"/>
      <c r="I66" s="110"/>
      <c r="J66" s="110"/>
      <c r="K66" s="110"/>
    </row>
    <row r="67" spans="1:11" x14ac:dyDescent="0.2">
      <c r="A67" s="110"/>
      <c r="B67" s="110"/>
      <c r="C67" s="110"/>
      <c r="D67" s="110"/>
      <c r="E67" s="110"/>
      <c r="F67" s="110"/>
      <c r="G67" s="110"/>
      <c r="H67" s="110"/>
      <c r="I67" s="110"/>
      <c r="J67" s="110"/>
      <c r="K67" s="110"/>
    </row>
    <row r="68" spans="1:11" ht="15.75" x14ac:dyDescent="0.2">
      <c r="A68" s="111">
        <v>2.6</v>
      </c>
      <c r="B68" s="107" t="s">
        <v>195</v>
      </c>
      <c r="C68" s="107"/>
      <c r="D68" s="107"/>
      <c r="E68" s="107"/>
      <c r="F68" s="112"/>
      <c r="G68" s="110"/>
      <c r="H68" s="110"/>
      <c r="I68" s="110"/>
      <c r="J68" s="110"/>
      <c r="K68" s="110"/>
    </row>
    <row r="69" spans="1:11" ht="117" customHeight="1" x14ac:dyDescent="0.2">
      <c r="A69" s="113"/>
      <c r="B69" s="114" t="s">
        <v>810</v>
      </c>
      <c r="C69" s="115"/>
      <c r="D69" s="115"/>
      <c r="E69" s="116"/>
      <c r="F69" s="117"/>
      <c r="G69" s="110"/>
      <c r="H69" s="110"/>
      <c r="I69" s="110"/>
      <c r="J69" s="110"/>
      <c r="K69" s="110"/>
    </row>
    <row r="70" spans="1:11" ht="45" x14ac:dyDescent="0.2">
      <c r="A70" s="113" t="s">
        <v>196</v>
      </c>
      <c r="B70" s="124" t="s">
        <v>356</v>
      </c>
      <c r="C70" s="115" t="s">
        <v>18</v>
      </c>
      <c r="D70" s="115">
        <v>30</v>
      </c>
      <c r="E70" s="116"/>
      <c r="F70" s="117">
        <f t="shared" ref="F70:F75" si="5">D70*E70</f>
        <v>0</v>
      </c>
      <c r="G70" s="110"/>
      <c r="H70" s="110"/>
      <c r="I70" s="110"/>
      <c r="J70" s="110"/>
      <c r="K70" s="110"/>
    </row>
    <row r="71" spans="1:11" ht="30" x14ac:dyDescent="0.2">
      <c r="A71" s="113" t="s">
        <v>197</v>
      </c>
      <c r="B71" s="124" t="s">
        <v>838</v>
      </c>
      <c r="C71" s="115" t="s">
        <v>18</v>
      </c>
      <c r="D71" s="115">
        <v>240</v>
      </c>
      <c r="E71" s="116"/>
      <c r="F71" s="117">
        <f t="shared" si="5"/>
        <v>0</v>
      </c>
      <c r="G71" s="110"/>
      <c r="H71" s="110"/>
      <c r="I71" s="110"/>
      <c r="J71" s="110"/>
      <c r="K71" s="110"/>
    </row>
    <row r="72" spans="1:11" ht="30" x14ac:dyDescent="0.2">
      <c r="A72" s="113" t="s">
        <v>198</v>
      </c>
      <c r="B72" s="124" t="s">
        <v>357</v>
      </c>
      <c r="C72" s="115" t="s">
        <v>18</v>
      </c>
      <c r="D72" s="115">
        <v>240</v>
      </c>
      <c r="E72" s="116"/>
      <c r="F72" s="117">
        <f t="shared" si="5"/>
        <v>0</v>
      </c>
      <c r="G72" s="110"/>
      <c r="H72" s="110"/>
      <c r="I72" s="110"/>
      <c r="J72" s="110"/>
      <c r="K72" s="110"/>
    </row>
    <row r="73" spans="1:11" ht="15.75" x14ac:dyDescent="0.2">
      <c r="A73" s="113" t="s">
        <v>199</v>
      </c>
      <c r="B73" s="124" t="s">
        <v>201</v>
      </c>
      <c r="C73" s="115" t="s">
        <v>827</v>
      </c>
      <c r="D73" s="115">
        <v>1</v>
      </c>
      <c r="E73" s="116"/>
      <c r="F73" s="117">
        <f t="shared" si="5"/>
        <v>0</v>
      </c>
      <c r="G73" s="110"/>
      <c r="H73" s="110"/>
      <c r="I73" s="110"/>
      <c r="J73" s="110"/>
      <c r="K73" s="110"/>
    </row>
    <row r="74" spans="1:11" ht="15.75" x14ac:dyDescent="0.2">
      <c r="A74" s="113" t="s">
        <v>200</v>
      </c>
      <c r="B74" s="124" t="s">
        <v>135</v>
      </c>
      <c r="C74" s="115"/>
      <c r="D74" s="115"/>
      <c r="E74" s="116"/>
      <c r="F74" s="117">
        <f t="shared" si="5"/>
        <v>0</v>
      </c>
      <c r="G74" s="110"/>
      <c r="H74" s="110"/>
      <c r="I74" s="110"/>
      <c r="J74" s="110"/>
      <c r="K74" s="110"/>
    </row>
    <row r="75" spans="1:11" ht="15.75" x14ac:dyDescent="0.2">
      <c r="A75" s="113" t="s">
        <v>202</v>
      </c>
      <c r="B75" s="124" t="s">
        <v>135</v>
      </c>
      <c r="C75" s="115"/>
      <c r="D75" s="115"/>
      <c r="E75" s="116"/>
      <c r="F75" s="117">
        <f t="shared" si="5"/>
        <v>0</v>
      </c>
      <c r="G75" s="110"/>
      <c r="H75" s="110"/>
      <c r="I75" s="110"/>
      <c r="J75" s="110"/>
      <c r="K75" s="110"/>
    </row>
    <row r="76" spans="1:11" ht="16.5" thickBot="1" x14ac:dyDescent="0.3">
      <c r="A76" s="113"/>
      <c r="B76" s="119" t="s">
        <v>203</v>
      </c>
      <c r="C76" s="115"/>
      <c r="D76" s="115"/>
      <c r="E76" s="120" t="s">
        <v>138</v>
      </c>
      <c r="F76" s="121">
        <f>SUM(F70:F75)</f>
        <v>0</v>
      </c>
      <c r="G76" s="110"/>
      <c r="H76" s="110"/>
      <c r="I76" s="110"/>
      <c r="J76" s="110"/>
      <c r="K76" s="110"/>
    </row>
    <row r="77" spans="1:11" x14ac:dyDescent="0.2">
      <c r="A77" s="110"/>
      <c r="B77" s="110"/>
      <c r="C77" s="110"/>
      <c r="D77" s="110"/>
      <c r="E77" s="110"/>
      <c r="F77" s="110"/>
      <c r="G77" s="110"/>
      <c r="H77" s="110"/>
      <c r="I77" s="110"/>
      <c r="J77" s="110"/>
      <c r="K77" s="110"/>
    </row>
    <row r="78" spans="1:11" ht="15.75" x14ac:dyDescent="0.2">
      <c r="A78" s="111">
        <v>2.7</v>
      </c>
      <c r="B78" s="107" t="s">
        <v>204</v>
      </c>
      <c r="C78" s="107"/>
      <c r="D78" s="107"/>
      <c r="E78" s="107"/>
      <c r="F78" s="112"/>
      <c r="G78" s="110"/>
      <c r="H78" s="110"/>
      <c r="I78" s="110"/>
      <c r="J78" s="110"/>
      <c r="K78" s="110"/>
    </row>
    <row r="79" spans="1:11" ht="15.75" x14ac:dyDescent="0.2">
      <c r="A79" s="113" t="s">
        <v>205</v>
      </c>
      <c r="B79" s="124" t="s">
        <v>836</v>
      </c>
      <c r="C79" s="115" t="s">
        <v>21</v>
      </c>
      <c r="D79" s="115">
        <v>6</v>
      </c>
      <c r="E79" s="116"/>
      <c r="F79" s="117">
        <f t="shared" ref="F79:F89" si="6">D79*E79</f>
        <v>0</v>
      </c>
      <c r="G79" s="110"/>
      <c r="H79" s="110"/>
      <c r="I79" s="110"/>
      <c r="J79" s="110"/>
      <c r="K79" s="110"/>
    </row>
    <row r="80" spans="1:11" ht="15.75" x14ac:dyDescent="0.2">
      <c r="A80" s="113" t="s">
        <v>206</v>
      </c>
      <c r="B80" s="124" t="s">
        <v>207</v>
      </c>
      <c r="C80" s="115" t="s">
        <v>21</v>
      </c>
      <c r="D80" s="115">
        <v>6</v>
      </c>
      <c r="E80" s="116"/>
      <c r="F80" s="117">
        <f t="shared" si="6"/>
        <v>0</v>
      </c>
      <c r="G80" s="110"/>
      <c r="H80" s="110"/>
      <c r="I80" s="110"/>
      <c r="J80" s="110"/>
      <c r="K80" s="110"/>
    </row>
    <row r="81" spans="1:11" ht="15.75" x14ac:dyDescent="0.2">
      <c r="A81" s="113" t="s">
        <v>208</v>
      </c>
      <c r="B81" s="124" t="s">
        <v>832</v>
      </c>
      <c r="C81" s="115" t="s">
        <v>21</v>
      </c>
      <c r="D81" s="115">
        <v>12</v>
      </c>
      <c r="E81" s="116"/>
      <c r="F81" s="117">
        <f t="shared" si="6"/>
        <v>0</v>
      </c>
      <c r="G81" s="110"/>
      <c r="H81" s="110"/>
      <c r="I81" s="110"/>
      <c r="J81" s="110"/>
      <c r="K81" s="110"/>
    </row>
    <row r="82" spans="1:11" ht="15.75" x14ac:dyDescent="0.2">
      <c r="A82" s="113" t="s">
        <v>209</v>
      </c>
      <c r="B82" s="124" t="s">
        <v>831</v>
      </c>
      <c r="C82" s="115" t="s">
        <v>21</v>
      </c>
      <c r="D82" s="115">
        <v>12</v>
      </c>
      <c r="E82" s="116"/>
      <c r="F82" s="117"/>
      <c r="G82" s="110"/>
      <c r="H82" s="110"/>
      <c r="I82" s="110"/>
      <c r="J82" s="110"/>
      <c r="K82" s="110"/>
    </row>
    <row r="83" spans="1:11" ht="30" x14ac:dyDescent="0.2">
      <c r="A83" s="113" t="s">
        <v>210</v>
      </c>
      <c r="B83" s="124" t="s">
        <v>211</v>
      </c>
      <c r="C83" s="115" t="s">
        <v>13</v>
      </c>
      <c r="D83" s="115">
        <v>1</v>
      </c>
      <c r="E83" s="116"/>
      <c r="F83" s="117">
        <f t="shared" si="6"/>
        <v>0</v>
      </c>
      <c r="G83" s="110"/>
      <c r="H83" s="110"/>
      <c r="I83" s="110"/>
      <c r="J83" s="110"/>
      <c r="K83" s="110"/>
    </row>
    <row r="84" spans="1:11" ht="15.75" x14ac:dyDescent="0.2">
      <c r="A84" s="113" t="s">
        <v>212</v>
      </c>
      <c r="B84" s="124" t="s">
        <v>837</v>
      </c>
      <c r="C84" s="115" t="s">
        <v>21</v>
      </c>
      <c r="D84" s="115">
        <v>6</v>
      </c>
      <c r="E84" s="116"/>
      <c r="F84" s="117">
        <f t="shared" si="6"/>
        <v>0</v>
      </c>
      <c r="G84" s="110"/>
      <c r="H84" s="110"/>
      <c r="I84" s="110"/>
      <c r="J84" s="110"/>
      <c r="K84" s="110"/>
    </row>
    <row r="85" spans="1:11" ht="15.75" x14ac:dyDescent="0.2">
      <c r="A85" s="113" t="s">
        <v>213</v>
      </c>
      <c r="B85" s="124" t="s">
        <v>214</v>
      </c>
      <c r="C85" s="115" t="s">
        <v>18</v>
      </c>
      <c r="D85" s="115">
        <v>80</v>
      </c>
      <c r="E85" s="116"/>
      <c r="F85" s="117">
        <f t="shared" si="6"/>
        <v>0</v>
      </c>
      <c r="G85" s="110"/>
      <c r="H85" s="110"/>
      <c r="I85" s="110"/>
      <c r="J85" s="110"/>
      <c r="K85" s="110"/>
    </row>
    <row r="86" spans="1:11" ht="15.75" x14ac:dyDescent="0.2">
      <c r="A86" s="113" t="s">
        <v>215</v>
      </c>
      <c r="B86" s="124" t="s">
        <v>216</v>
      </c>
      <c r="C86" s="115" t="s">
        <v>13</v>
      </c>
      <c r="D86" s="115">
        <v>1</v>
      </c>
      <c r="E86" s="116"/>
      <c r="F86" s="117">
        <f t="shared" si="6"/>
        <v>0</v>
      </c>
      <c r="G86" s="110"/>
      <c r="H86" s="110"/>
      <c r="I86" s="110"/>
      <c r="J86" s="110"/>
      <c r="K86" s="110"/>
    </row>
    <row r="87" spans="1:11" ht="15.75" x14ac:dyDescent="0.2">
      <c r="A87" s="113" t="s">
        <v>217</v>
      </c>
      <c r="B87" s="124" t="s">
        <v>218</v>
      </c>
      <c r="C87" s="115" t="s">
        <v>13</v>
      </c>
      <c r="D87" s="115">
        <v>1</v>
      </c>
      <c r="E87" s="116"/>
      <c r="F87" s="117">
        <f t="shared" si="6"/>
        <v>0</v>
      </c>
      <c r="G87" s="110"/>
      <c r="H87" s="110"/>
      <c r="I87" s="110"/>
      <c r="J87" s="110"/>
      <c r="K87" s="110"/>
    </row>
    <row r="88" spans="1:11" ht="15.75" x14ac:dyDescent="0.2">
      <c r="A88" s="113" t="s">
        <v>219</v>
      </c>
      <c r="B88" s="124" t="s">
        <v>135</v>
      </c>
      <c r="C88" s="115"/>
      <c r="D88" s="115"/>
      <c r="E88" s="116"/>
      <c r="F88" s="117">
        <f t="shared" si="6"/>
        <v>0</v>
      </c>
      <c r="G88" s="110"/>
      <c r="H88" s="110"/>
      <c r="I88" s="110"/>
      <c r="J88" s="110"/>
      <c r="K88" s="110"/>
    </row>
    <row r="89" spans="1:11" ht="15.75" x14ac:dyDescent="0.2">
      <c r="A89" s="113" t="s">
        <v>221</v>
      </c>
      <c r="B89" s="124" t="s">
        <v>135</v>
      </c>
      <c r="C89" s="115"/>
      <c r="D89" s="115"/>
      <c r="E89" s="116"/>
      <c r="F89" s="117">
        <f t="shared" si="6"/>
        <v>0</v>
      </c>
      <c r="G89" s="110"/>
      <c r="H89" s="110"/>
      <c r="I89" s="110"/>
      <c r="J89" s="110"/>
      <c r="K89" s="110"/>
    </row>
    <row r="90" spans="1:11" ht="16.5" thickBot="1" x14ac:dyDescent="0.3">
      <c r="A90" s="113"/>
      <c r="B90" s="119" t="s">
        <v>222</v>
      </c>
      <c r="C90" s="115"/>
      <c r="D90" s="115"/>
      <c r="E90" s="120" t="s">
        <v>138</v>
      </c>
      <c r="F90" s="121">
        <f>SUM(F79:F89)</f>
        <v>0</v>
      </c>
      <c r="G90" s="110"/>
      <c r="H90" s="110"/>
      <c r="I90" s="110"/>
      <c r="J90" s="110"/>
      <c r="K90" s="110"/>
    </row>
    <row r="91" spans="1:11" x14ac:dyDescent="0.2">
      <c r="A91" s="110"/>
      <c r="B91" s="110"/>
      <c r="C91" s="110"/>
      <c r="D91" s="110"/>
      <c r="E91" s="110"/>
      <c r="F91" s="110"/>
      <c r="G91" s="110"/>
      <c r="H91" s="110"/>
      <c r="I91" s="110"/>
      <c r="J91" s="110"/>
      <c r="K91" s="110"/>
    </row>
    <row r="92" spans="1:11" ht="15.75" x14ac:dyDescent="0.2">
      <c r="A92" s="111">
        <v>2.8</v>
      </c>
      <c r="B92" s="107" t="s">
        <v>223</v>
      </c>
      <c r="C92" s="107"/>
      <c r="D92" s="107"/>
      <c r="E92" s="107"/>
      <c r="F92" s="112"/>
      <c r="G92" s="110"/>
      <c r="H92" s="110"/>
      <c r="I92" s="110"/>
      <c r="J92" s="110"/>
      <c r="K92" s="110"/>
    </row>
    <row r="93" spans="1:11" ht="45" customHeight="1" x14ac:dyDescent="0.2">
      <c r="A93" s="113" t="s">
        <v>224</v>
      </c>
      <c r="B93" s="124" t="s">
        <v>227</v>
      </c>
      <c r="C93" s="115" t="s">
        <v>827</v>
      </c>
      <c r="D93" s="115">
        <v>1</v>
      </c>
      <c r="E93" s="116"/>
      <c r="F93" s="197" t="s">
        <v>845</v>
      </c>
      <c r="G93" s="110"/>
      <c r="H93" s="110"/>
      <c r="I93" s="110"/>
      <c r="J93" s="110"/>
      <c r="K93" s="110"/>
    </row>
    <row r="94" spans="1:11" ht="15.75" x14ac:dyDescent="0.2">
      <c r="A94" s="113" t="s">
        <v>225</v>
      </c>
      <c r="B94" s="124" t="s">
        <v>171</v>
      </c>
      <c r="C94" s="115" t="s">
        <v>827</v>
      </c>
      <c r="D94" s="115">
        <v>1</v>
      </c>
      <c r="E94" s="116"/>
      <c r="F94" s="198"/>
      <c r="G94" s="110"/>
      <c r="H94" s="110"/>
      <c r="I94" s="110"/>
      <c r="J94" s="110"/>
      <c r="K94" s="110"/>
    </row>
    <row r="95" spans="1:11" ht="15.75" x14ac:dyDescent="0.2">
      <c r="A95" s="113" t="s">
        <v>226</v>
      </c>
      <c r="B95" s="124" t="s">
        <v>135</v>
      </c>
      <c r="C95" s="115"/>
      <c r="D95" s="115"/>
      <c r="E95" s="116"/>
      <c r="F95" s="198"/>
      <c r="G95" s="110"/>
      <c r="H95" s="110"/>
      <c r="I95" s="110"/>
      <c r="J95" s="110"/>
      <c r="K95" s="110"/>
    </row>
    <row r="96" spans="1:11" ht="15.75" x14ac:dyDescent="0.2">
      <c r="A96" s="113" t="s">
        <v>839</v>
      </c>
      <c r="B96" s="124" t="s">
        <v>135</v>
      </c>
      <c r="C96" s="115"/>
      <c r="D96" s="115"/>
      <c r="E96" s="116"/>
      <c r="F96" s="199"/>
      <c r="G96" s="110"/>
      <c r="H96" s="110"/>
      <c r="I96" s="110"/>
      <c r="J96" s="110"/>
      <c r="K96" s="110"/>
    </row>
    <row r="97" spans="1:11" ht="16.5" thickBot="1" x14ac:dyDescent="0.3">
      <c r="A97" s="221"/>
      <c r="B97" s="222" t="s">
        <v>830</v>
      </c>
      <c r="C97" s="223"/>
      <c r="D97" s="223"/>
      <c r="E97" s="224" t="s">
        <v>138</v>
      </c>
      <c r="F97" s="225">
        <f>458546.734</f>
        <v>458546.734</v>
      </c>
      <c r="G97" s="110"/>
      <c r="H97" s="110"/>
      <c r="I97" s="110"/>
      <c r="J97" s="110"/>
      <c r="K97" s="110"/>
    </row>
    <row r="98" spans="1:11" x14ac:dyDescent="0.2">
      <c r="A98" s="110"/>
      <c r="B98" s="110"/>
      <c r="C98" s="110"/>
      <c r="D98" s="110"/>
      <c r="E98" s="110"/>
      <c r="F98" s="110"/>
      <c r="G98" s="110"/>
      <c r="H98" s="110"/>
      <c r="I98" s="110"/>
      <c r="J98" s="110"/>
      <c r="K98" s="110"/>
    </row>
    <row r="99" spans="1:11" ht="15.75" x14ac:dyDescent="0.2">
      <c r="A99" s="111">
        <v>2.9</v>
      </c>
      <c r="B99" s="107" t="s">
        <v>228</v>
      </c>
      <c r="C99" s="107"/>
      <c r="D99" s="107"/>
      <c r="E99" s="107"/>
      <c r="F99" s="112"/>
      <c r="G99" s="110"/>
      <c r="H99" s="110"/>
      <c r="I99" s="110"/>
      <c r="J99" s="110"/>
      <c r="K99" s="110"/>
    </row>
    <row r="100" spans="1:11" ht="75" x14ac:dyDescent="0.2">
      <c r="A100" s="113"/>
      <c r="B100" s="114" t="s">
        <v>229</v>
      </c>
      <c r="C100" s="115"/>
      <c r="D100" s="115"/>
      <c r="E100" s="116"/>
      <c r="F100" s="117"/>
      <c r="G100" s="110"/>
      <c r="H100" s="110"/>
      <c r="I100" s="110"/>
      <c r="J100" s="110"/>
      <c r="K100" s="110"/>
    </row>
    <row r="101" spans="1:11" ht="30" x14ac:dyDescent="0.2">
      <c r="A101" s="113" t="s">
        <v>230</v>
      </c>
      <c r="B101" s="124" t="s">
        <v>231</v>
      </c>
      <c r="C101" s="115" t="s">
        <v>827</v>
      </c>
      <c r="D101" s="115">
        <v>1</v>
      </c>
      <c r="E101" s="116"/>
      <c r="F101" s="117">
        <f t="shared" ref="F101:F106" si="7">D101*E101</f>
        <v>0</v>
      </c>
      <c r="G101" s="110"/>
      <c r="H101" s="110"/>
      <c r="I101" s="110"/>
      <c r="J101" s="110"/>
      <c r="K101" s="110"/>
    </row>
    <row r="102" spans="1:11" ht="15.75" x14ac:dyDescent="0.2">
      <c r="A102" s="113" t="s">
        <v>232</v>
      </c>
      <c r="B102" s="124" t="s">
        <v>233</v>
      </c>
      <c r="C102" s="115" t="s">
        <v>13</v>
      </c>
      <c r="D102" s="115">
        <v>1</v>
      </c>
      <c r="E102" s="116"/>
      <c r="F102" s="117">
        <f t="shared" si="7"/>
        <v>0</v>
      </c>
      <c r="G102" s="110"/>
      <c r="H102" s="110"/>
      <c r="I102" s="110"/>
      <c r="J102" s="110"/>
      <c r="K102" s="110"/>
    </row>
    <row r="103" spans="1:11" ht="15.75" x14ac:dyDescent="0.2">
      <c r="A103" s="113" t="s">
        <v>234</v>
      </c>
      <c r="B103" s="124" t="s">
        <v>235</v>
      </c>
      <c r="C103" s="115" t="s">
        <v>827</v>
      </c>
      <c r="D103" s="115">
        <v>1</v>
      </c>
      <c r="E103" s="116"/>
      <c r="F103" s="117">
        <f t="shared" si="7"/>
        <v>0</v>
      </c>
      <c r="G103" s="110"/>
      <c r="H103" s="110"/>
      <c r="I103" s="110"/>
      <c r="J103" s="110"/>
      <c r="K103" s="110"/>
    </row>
    <row r="104" spans="1:11" ht="15.75" x14ac:dyDescent="0.2">
      <c r="A104" s="113" t="s">
        <v>236</v>
      </c>
      <c r="B104" s="124" t="s">
        <v>237</v>
      </c>
      <c r="C104" s="115" t="s">
        <v>13</v>
      </c>
      <c r="D104" s="115">
        <v>1</v>
      </c>
      <c r="E104" s="116"/>
      <c r="F104" s="117">
        <f t="shared" si="7"/>
        <v>0</v>
      </c>
      <c r="G104" s="110"/>
      <c r="H104" s="110"/>
      <c r="I104" s="110"/>
      <c r="J104" s="110"/>
      <c r="K104" s="110"/>
    </row>
    <row r="105" spans="1:11" ht="15.75" x14ac:dyDescent="0.2">
      <c r="A105" s="113" t="s">
        <v>238</v>
      </c>
      <c r="B105" s="124" t="s">
        <v>135</v>
      </c>
      <c r="C105" s="115"/>
      <c r="D105" s="115"/>
      <c r="E105" s="116"/>
      <c r="F105" s="117">
        <f t="shared" si="7"/>
        <v>0</v>
      </c>
      <c r="G105" s="110"/>
      <c r="H105" s="110"/>
      <c r="I105" s="110"/>
      <c r="J105" s="110"/>
      <c r="K105" s="110"/>
    </row>
    <row r="106" spans="1:11" ht="15.75" x14ac:dyDescent="0.2">
      <c r="A106" s="113" t="s">
        <v>239</v>
      </c>
      <c r="B106" s="124" t="s">
        <v>135</v>
      </c>
      <c r="C106" s="115"/>
      <c r="D106" s="115"/>
      <c r="E106" s="116"/>
      <c r="F106" s="117">
        <f t="shared" si="7"/>
        <v>0</v>
      </c>
      <c r="G106" s="110"/>
      <c r="H106" s="110"/>
      <c r="I106" s="110"/>
      <c r="J106" s="110"/>
      <c r="K106" s="110"/>
    </row>
    <row r="107" spans="1:11" ht="16.5" thickBot="1" x14ac:dyDescent="0.3">
      <c r="A107" s="113"/>
      <c r="B107" s="119" t="s">
        <v>240</v>
      </c>
      <c r="C107" s="115"/>
      <c r="D107" s="115"/>
      <c r="E107" s="120" t="s">
        <v>138</v>
      </c>
      <c r="F107" s="121">
        <f>SUM(F101:F106)</f>
        <v>0</v>
      </c>
      <c r="G107" s="110"/>
      <c r="H107" s="110"/>
      <c r="I107" s="110"/>
      <c r="J107" s="110"/>
      <c r="K107" s="110"/>
    </row>
    <row r="108" spans="1:11" x14ac:dyDescent="0.2">
      <c r="A108" s="110"/>
      <c r="B108" s="110"/>
      <c r="C108" s="110"/>
      <c r="D108" s="110"/>
      <c r="E108" s="110"/>
      <c r="F108" s="110"/>
      <c r="G108" s="110"/>
      <c r="H108" s="110"/>
      <c r="I108" s="110"/>
      <c r="J108" s="110"/>
      <c r="K108" s="110"/>
    </row>
    <row r="109" spans="1:11" ht="15.75" x14ac:dyDescent="0.2">
      <c r="A109" s="169" t="s">
        <v>241</v>
      </c>
      <c r="B109" s="107" t="s">
        <v>250</v>
      </c>
      <c r="C109" s="107"/>
      <c r="D109" s="107"/>
      <c r="E109" s="107"/>
      <c r="F109" s="112"/>
      <c r="G109" s="110"/>
      <c r="H109" s="110"/>
      <c r="I109" s="110"/>
      <c r="J109" s="110"/>
      <c r="K109" s="110"/>
    </row>
    <row r="110" spans="1:11" ht="15.75" x14ac:dyDescent="0.2">
      <c r="A110" s="113" t="s">
        <v>242</v>
      </c>
      <c r="B110" s="124" t="s">
        <v>358</v>
      </c>
      <c r="C110" s="115" t="s">
        <v>21</v>
      </c>
      <c r="D110" s="115">
        <v>6</v>
      </c>
      <c r="E110" s="116"/>
      <c r="F110" s="117">
        <f t="shared" ref="F110:F120" si="8">D110*E110</f>
        <v>0</v>
      </c>
      <c r="G110" s="110"/>
      <c r="H110" s="110"/>
      <c r="I110" s="110"/>
      <c r="J110" s="110"/>
      <c r="K110" s="110"/>
    </row>
    <row r="111" spans="1:11" ht="15.75" x14ac:dyDescent="0.2">
      <c r="A111" s="113" t="s">
        <v>243</v>
      </c>
      <c r="B111" s="124" t="s">
        <v>359</v>
      </c>
      <c r="C111" s="115" t="s">
        <v>21</v>
      </c>
      <c r="D111" s="115">
        <v>6</v>
      </c>
      <c r="E111" s="116"/>
      <c r="F111" s="117">
        <f t="shared" si="8"/>
        <v>0</v>
      </c>
      <c r="G111" s="110"/>
      <c r="H111" s="110"/>
      <c r="I111" s="110"/>
      <c r="J111" s="110"/>
      <c r="K111" s="110"/>
    </row>
    <row r="112" spans="1:11" ht="15.75" x14ac:dyDescent="0.2">
      <c r="A112" s="113" t="s">
        <v>244</v>
      </c>
      <c r="B112" s="124" t="s">
        <v>254</v>
      </c>
      <c r="C112" s="115" t="s">
        <v>21</v>
      </c>
      <c r="D112" s="115">
        <v>6</v>
      </c>
      <c r="E112" s="116"/>
      <c r="F112" s="117">
        <f t="shared" si="8"/>
        <v>0</v>
      </c>
      <c r="G112" s="110"/>
      <c r="H112" s="110"/>
      <c r="I112" s="110"/>
      <c r="J112" s="110"/>
      <c r="K112" s="110"/>
    </row>
    <row r="113" spans="1:11" ht="15.75" x14ac:dyDescent="0.2">
      <c r="A113" s="113" t="s">
        <v>245</v>
      </c>
      <c r="B113" s="124" t="s">
        <v>255</v>
      </c>
      <c r="C113" s="115" t="s">
        <v>21</v>
      </c>
      <c r="D113" s="115">
        <v>1</v>
      </c>
      <c r="E113" s="116"/>
      <c r="F113" s="117">
        <f t="shared" si="8"/>
        <v>0</v>
      </c>
      <c r="G113" s="110"/>
      <c r="H113" s="110"/>
      <c r="I113" s="110"/>
      <c r="J113" s="110"/>
      <c r="K113" s="110"/>
    </row>
    <row r="114" spans="1:11" ht="15.75" x14ac:dyDescent="0.2">
      <c r="A114" s="113" t="s">
        <v>246</v>
      </c>
      <c r="B114" s="124" t="s">
        <v>360</v>
      </c>
      <c r="C114" s="115" t="s">
        <v>21</v>
      </c>
      <c r="D114" s="115">
        <v>6</v>
      </c>
      <c r="E114" s="116"/>
      <c r="F114" s="117">
        <f t="shared" si="8"/>
        <v>0</v>
      </c>
      <c r="G114" s="110"/>
      <c r="H114" s="110"/>
      <c r="I114" s="110"/>
      <c r="J114" s="110"/>
      <c r="K114" s="110"/>
    </row>
    <row r="115" spans="1:11" ht="15.75" x14ac:dyDescent="0.2">
      <c r="A115" s="113" t="s">
        <v>247</v>
      </c>
      <c r="B115" s="124" t="s">
        <v>361</v>
      </c>
      <c r="C115" s="115" t="s">
        <v>21</v>
      </c>
      <c r="D115" s="115">
        <v>6</v>
      </c>
      <c r="E115" s="116"/>
      <c r="F115" s="117">
        <f t="shared" si="8"/>
        <v>0</v>
      </c>
      <c r="G115" s="110"/>
      <c r="H115" s="110"/>
      <c r="I115" s="110"/>
      <c r="J115" s="110"/>
      <c r="K115" s="110"/>
    </row>
    <row r="116" spans="1:11" ht="15.75" x14ac:dyDescent="0.2">
      <c r="A116" s="113" t="s">
        <v>248</v>
      </c>
      <c r="B116" s="124" t="s">
        <v>826</v>
      </c>
      <c r="C116" s="115" t="s">
        <v>827</v>
      </c>
      <c r="D116" s="115">
        <v>1</v>
      </c>
      <c r="E116" s="116"/>
      <c r="F116" s="117">
        <f t="shared" si="8"/>
        <v>0</v>
      </c>
      <c r="G116" s="110"/>
      <c r="H116" s="110"/>
      <c r="I116" s="110"/>
      <c r="J116" s="110"/>
      <c r="K116" s="110"/>
    </row>
    <row r="117" spans="1:11" ht="15.75" x14ac:dyDescent="0.2">
      <c r="A117" s="113" t="s">
        <v>379</v>
      </c>
      <c r="B117" s="124" t="s">
        <v>179</v>
      </c>
      <c r="C117" s="115" t="s">
        <v>21</v>
      </c>
      <c r="D117" s="115">
        <v>6</v>
      </c>
      <c r="E117" s="116"/>
      <c r="F117" s="117">
        <f t="shared" si="8"/>
        <v>0</v>
      </c>
      <c r="G117" s="110"/>
      <c r="H117" s="110"/>
      <c r="I117" s="110"/>
      <c r="J117" s="110"/>
      <c r="K117" s="110"/>
    </row>
    <row r="118" spans="1:11" ht="15.75" x14ac:dyDescent="0.2">
      <c r="A118" s="113" t="s">
        <v>380</v>
      </c>
      <c r="B118" s="124" t="s">
        <v>220</v>
      </c>
      <c r="C118" s="115" t="s">
        <v>827</v>
      </c>
      <c r="D118" s="115">
        <v>1</v>
      </c>
      <c r="E118" s="116"/>
      <c r="F118" s="117"/>
      <c r="G118" s="110"/>
      <c r="H118" s="110"/>
      <c r="I118" s="110"/>
      <c r="J118" s="110"/>
      <c r="K118" s="110"/>
    </row>
    <row r="119" spans="1:11" ht="15.75" x14ac:dyDescent="0.2">
      <c r="A119" s="113" t="s">
        <v>381</v>
      </c>
      <c r="B119" s="124" t="s">
        <v>135</v>
      </c>
      <c r="C119" s="115"/>
      <c r="D119" s="115"/>
      <c r="E119" s="116"/>
      <c r="F119" s="117">
        <f t="shared" si="8"/>
        <v>0</v>
      </c>
      <c r="G119" s="110"/>
      <c r="H119" s="110"/>
      <c r="I119" s="110"/>
      <c r="J119" s="110"/>
      <c r="K119" s="110"/>
    </row>
    <row r="120" spans="1:11" ht="15.75" x14ac:dyDescent="0.2">
      <c r="A120" s="113" t="s">
        <v>382</v>
      </c>
      <c r="B120" s="124" t="s">
        <v>135</v>
      </c>
      <c r="C120" s="115"/>
      <c r="D120" s="115"/>
      <c r="E120" s="116"/>
      <c r="F120" s="117">
        <f t="shared" si="8"/>
        <v>0</v>
      </c>
      <c r="G120" s="110"/>
      <c r="H120" s="110"/>
      <c r="I120" s="110"/>
      <c r="J120" s="110"/>
      <c r="K120" s="110"/>
    </row>
    <row r="121" spans="1:11" ht="16.5" thickBot="1" x14ac:dyDescent="0.3">
      <c r="A121" s="113"/>
      <c r="B121" s="119" t="s">
        <v>383</v>
      </c>
      <c r="C121" s="115"/>
      <c r="D121" s="115"/>
      <c r="E121" s="120" t="s">
        <v>138</v>
      </c>
      <c r="F121" s="121">
        <f>SUM(F110:F120)</f>
        <v>0</v>
      </c>
      <c r="G121" s="110"/>
      <c r="H121" s="110"/>
      <c r="I121" s="110"/>
      <c r="J121" s="110"/>
      <c r="K121" s="110"/>
    </row>
    <row r="122" spans="1:11" x14ac:dyDescent="0.2">
      <c r="A122" s="110"/>
      <c r="B122" s="110"/>
      <c r="C122" s="110"/>
      <c r="D122" s="110"/>
      <c r="E122" s="110"/>
      <c r="F122" s="110"/>
      <c r="G122" s="110"/>
      <c r="H122" s="110"/>
      <c r="I122" s="110"/>
      <c r="J122" s="110"/>
      <c r="K122" s="110"/>
    </row>
    <row r="123" spans="1:11" ht="15.75" x14ac:dyDescent="0.2">
      <c r="A123" s="169" t="s">
        <v>249</v>
      </c>
      <c r="B123" s="107" t="s">
        <v>262</v>
      </c>
      <c r="C123" s="107"/>
      <c r="D123" s="107"/>
      <c r="E123" s="107"/>
      <c r="F123" s="112"/>
      <c r="G123" s="110"/>
      <c r="H123" s="110"/>
      <c r="I123" s="110"/>
      <c r="J123" s="110"/>
      <c r="K123" s="110"/>
    </row>
    <row r="124" spans="1:11" ht="15.75" x14ac:dyDescent="0.2">
      <c r="A124" s="113" t="s">
        <v>251</v>
      </c>
      <c r="B124" s="124" t="s">
        <v>828</v>
      </c>
      <c r="C124" s="115" t="s">
        <v>827</v>
      </c>
      <c r="D124" s="115">
        <v>1</v>
      </c>
      <c r="E124" s="116"/>
      <c r="F124" s="117">
        <f>D124*E124</f>
        <v>0</v>
      </c>
      <c r="G124" s="110"/>
      <c r="H124" s="110"/>
      <c r="I124" s="110"/>
      <c r="J124" s="110"/>
      <c r="K124" s="110"/>
    </row>
    <row r="125" spans="1:11" ht="15.75" x14ac:dyDescent="0.2">
      <c r="A125" s="113" t="s">
        <v>252</v>
      </c>
      <c r="B125" s="124" t="s">
        <v>829</v>
      </c>
      <c r="C125" s="115"/>
      <c r="D125" s="115"/>
      <c r="E125" s="116"/>
      <c r="F125" s="117"/>
      <c r="G125" s="110"/>
      <c r="H125" s="110"/>
      <c r="I125" s="110"/>
      <c r="J125" s="110"/>
      <c r="K125" s="110"/>
    </row>
    <row r="126" spans="1:11" ht="15.75" x14ac:dyDescent="0.2">
      <c r="A126" s="113" t="s">
        <v>253</v>
      </c>
      <c r="B126" s="124" t="s">
        <v>135</v>
      </c>
      <c r="C126" s="115"/>
      <c r="D126" s="115"/>
      <c r="E126" s="116"/>
      <c r="F126" s="117">
        <f>D126*E126</f>
        <v>0</v>
      </c>
      <c r="G126" s="110"/>
      <c r="H126" s="110"/>
      <c r="I126" s="110"/>
      <c r="J126" s="110"/>
      <c r="K126" s="110"/>
    </row>
    <row r="127" spans="1:11" ht="16.5" thickBot="1" x14ac:dyDescent="0.3">
      <c r="A127" s="113"/>
      <c r="B127" s="119" t="s">
        <v>384</v>
      </c>
      <c r="C127" s="115"/>
      <c r="D127" s="115"/>
      <c r="E127" s="120" t="s">
        <v>138</v>
      </c>
      <c r="F127" s="121">
        <f>SUM(F124:F126)</f>
        <v>0</v>
      </c>
      <c r="G127" s="110"/>
      <c r="H127" s="110"/>
      <c r="I127" s="110"/>
      <c r="J127" s="110"/>
      <c r="K127" s="110"/>
    </row>
    <row r="128" spans="1:11" x14ac:dyDescent="0.2">
      <c r="A128" s="110"/>
      <c r="B128" s="110"/>
      <c r="C128" s="110"/>
      <c r="D128" s="110"/>
      <c r="E128" s="110"/>
      <c r="F128" s="110"/>
      <c r="G128" s="110"/>
      <c r="H128" s="110"/>
      <c r="I128" s="110"/>
      <c r="J128" s="110"/>
      <c r="K128" s="110"/>
    </row>
    <row r="129" spans="1:11" x14ac:dyDescent="0.2">
      <c r="A129" s="110"/>
      <c r="B129" s="110"/>
      <c r="C129" s="110"/>
      <c r="D129" s="110"/>
      <c r="E129" s="110"/>
      <c r="F129" s="110"/>
      <c r="G129" s="110"/>
      <c r="H129" s="110"/>
      <c r="I129" s="110"/>
      <c r="J129" s="110"/>
      <c r="K129" s="110"/>
    </row>
    <row r="130" spans="1:11" ht="15.75" x14ac:dyDescent="0.2">
      <c r="A130" s="169" t="s">
        <v>256</v>
      </c>
      <c r="B130" s="107" t="s">
        <v>268</v>
      </c>
      <c r="C130" s="107"/>
      <c r="D130" s="107"/>
      <c r="E130" s="107"/>
      <c r="F130" s="112"/>
      <c r="G130" s="110"/>
      <c r="H130" s="110"/>
      <c r="I130" s="110"/>
      <c r="J130" s="110"/>
      <c r="K130" s="110"/>
    </row>
    <row r="131" spans="1:11" ht="45" x14ac:dyDescent="0.2">
      <c r="A131" s="113"/>
      <c r="B131" s="114" t="s">
        <v>834</v>
      </c>
      <c r="C131" s="115"/>
      <c r="D131" s="115"/>
      <c r="E131" s="116"/>
      <c r="F131" s="117"/>
      <c r="G131" s="110"/>
      <c r="H131" s="110"/>
      <c r="I131" s="110"/>
      <c r="J131" s="110"/>
      <c r="K131" s="110"/>
    </row>
    <row r="132" spans="1:11" ht="15.75" x14ac:dyDescent="0.2">
      <c r="A132" s="113" t="s">
        <v>25</v>
      </c>
      <c r="B132" s="124" t="s">
        <v>269</v>
      </c>
      <c r="C132" s="115" t="s">
        <v>21</v>
      </c>
      <c r="D132" s="115">
        <v>6</v>
      </c>
      <c r="E132" s="116"/>
      <c r="F132" s="117">
        <f t="shared" ref="F132:F138" si="9">D132*E132</f>
        <v>0</v>
      </c>
      <c r="G132" s="110"/>
      <c r="H132" s="110"/>
      <c r="I132" s="110"/>
      <c r="J132" s="110"/>
      <c r="K132" s="110"/>
    </row>
    <row r="133" spans="1:11" ht="15.75" x14ac:dyDescent="0.2">
      <c r="A133" s="113" t="s">
        <v>26</v>
      </c>
      <c r="B133" s="124" t="s">
        <v>270</v>
      </c>
      <c r="C133" s="115" t="s">
        <v>21</v>
      </c>
      <c r="D133" s="115">
        <v>6</v>
      </c>
      <c r="E133" s="116"/>
      <c r="F133" s="117">
        <f t="shared" si="9"/>
        <v>0</v>
      </c>
      <c r="G133" s="110"/>
      <c r="H133" s="110"/>
      <c r="I133" s="110"/>
      <c r="J133" s="110"/>
      <c r="K133" s="110"/>
    </row>
    <row r="134" spans="1:11" ht="15.75" x14ac:dyDescent="0.2">
      <c r="A134" s="113" t="s">
        <v>27</v>
      </c>
      <c r="B134" s="124" t="s">
        <v>362</v>
      </c>
      <c r="C134" s="115" t="s">
        <v>21</v>
      </c>
      <c r="D134" s="115">
        <v>6</v>
      </c>
      <c r="E134" s="116"/>
      <c r="F134" s="117">
        <f t="shared" si="9"/>
        <v>0</v>
      </c>
      <c r="G134" s="110"/>
      <c r="H134" s="110"/>
      <c r="I134" s="110"/>
      <c r="J134" s="110"/>
      <c r="K134" s="110"/>
    </row>
    <row r="135" spans="1:11" ht="30" x14ac:dyDescent="0.2">
      <c r="A135" s="113" t="s">
        <v>257</v>
      </c>
      <c r="B135" s="124" t="s">
        <v>271</v>
      </c>
      <c r="C135" s="115" t="s">
        <v>126</v>
      </c>
      <c r="D135" s="115">
        <v>6</v>
      </c>
      <c r="E135" s="116"/>
      <c r="F135" s="117">
        <f t="shared" si="9"/>
        <v>0</v>
      </c>
      <c r="G135" s="110"/>
      <c r="H135" s="110"/>
      <c r="I135" s="110"/>
      <c r="J135" s="110"/>
      <c r="K135" s="110"/>
    </row>
    <row r="136" spans="1:11" ht="15.75" x14ac:dyDescent="0.2">
      <c r="A136" s="113" t="s">
        <v>258</v>
      </c>
      <c r="B136" s="124" t="s">
        <v>821</v>
      </c>
      <c r="C136" s="115" t="s">
        <v>13</v>
      </c>
      <c r="D136" s="115">
        <v>1</v>
      </c>
      <c r="E136" s="116"/>
      <c r="F136" s="117">
        <f t="shared" si="9"/>
        <v>0</v>
      </c>
      <c r="G136" s="110"/>
      <c r="H136" s="110"/>
      <c r="I136" s="110"/>
      <c r="J136" s="110"/>
      <c r="K136" s="110"/>
    </row>
    <row r="137" spans="1:11" ht="15.75" x14ac:dyDescent="0.2">
      <c r="A137" s="113" t="s">
        <v>259</v>
      </c>
      <c r="B137" s="124" t="s">
        <v>135</v>
      </c>
      <c r="C137" s="115"/>
      <c r="D137" s="115"/>
      <c r="E137" s="116"/>
      <c r="F137" s="117">
        <f t="shared" si="9"/>
        <v>0</v>
      </c>
      <c r="G137" s="110"/>
      <c r="H137" s="110"/>
      <c r="I137" s="110"/>
      <c r="J137" s="110"/>
      <c r="K137" s="110"/>
    </row>
    <row r="138" spans="1:11" ht="15.75" x14ac:dyDescent="0.2">
      <c r="A138" s="113" t="s">
        <v>260</v>
      </c>
      <c r="B138" s="124" t="s">
        <v>135</v>
      </c>
      <c r="C138" s="115"/>
      <c r="D138" s="115"/>
      <c r="E138" s="116"/>
      <c r="F138" s="117">
        <f t="shared" si="9"/>
        <v>0</v>
      </c>
      <c r="G138" s="110"/>
      <c r="H138" s="110"/>
      <c r="I138" s="110"/>
      <c r="J138" s="110"/>
      <c r="K138" s="110"/>
    </row>
    <row r="139" spans="1:11" ht="16.5" thickBot="1" x14ac:dyDescent="0.3">
      <c r="A139" s="113"/>
      <c r="B139" s="119" t="s">
        <v>385</v>
      </c>
      <c r="C139" s="115"/>
      <c r="D139" s="115"/>
      <c r="E139" s="120" t="s">
        <v>138</v>
      </c>
      <c r="F139" s="121">
        <f>SUM(F132:F138)</f>
        <v>0</v>
      </c>
      <c r="G139" s="110"/>
      <c r="H139" s="110"/>
      <c r="I139" s="110"/>
      <c r="J139" s="110"/>
      <c r="K139" s="110"/>
    </row>
    <row r="140" spans="1:11" x14ac:dyDescent="0.2">
      <c r="A140" s="110"/>
      <c r="B140" s="110"/>
      <c r="C140" s="110"/>
      <c r="D140" s="110"/>
      <c r="E140" s="110"/>
      <c r="F140" s="110"/>
      <c r="G140" s="110"/>
      <c r="H140" s="110"/>
      <c r="I140" s="110"/>
      <c r="J140" s="110"/>
      <c r="K140" s="110"/>
    </row>
    <row r="141" spans="1:11" ht="15.75" x14ac:dyDescent="0.2">
      <c r="A141" s="169" t="s">
        <v>261</v>
      </c>
      <c r="B141" s="107" t="s">
        <v>272</v>
      </c>
      <c r="C141" s="107"/>
      <c r="D141" s="107"/>
      <c r="E141" s="107"/>
      <c r="F141" s="112"/>
      <c r="G141" s="110"/>
      <c r="H141" s="110"/>
      <c r="I141" s="110"/>
      <c r="J141" s="110"/>
      <c r="K141" s="110"/>
    </row>
    <row r="142" spans="1:11" ht="60" x14ac:dyDescent="0.2">
      <c r="A142" s="113"/>
      <c r="B142" s="114" t="s">
        <v>273</v>
      </c>
      <c r="C142" s="115"/>
      <c r="D142" s="115"/>
      <c r="E142" s="116"/>
      <c r="F142" s="117"/>
      <c r="G142" s="110"/>
      <c r="H142" s="110"/>
      <c r="I142" s="110"/>
      <c r="J142" s="110"/>
      <c r="K142" s="110"/>
    </row>
    <row r="143" spans="1:11" ht="15.75" x14ac:dyDescent="0.2">
      <c r="A143" s="113" t="s">
        <v>263</v>
      </c>
      <c r="B143" s="119"/>
      <c r="C143" s="115"/>
      <c r="D143" s="115"/>
      <c r="E143" s="116"/>
      <c r="F143" s="117">
        <f t="shared" ref="F143:F148" si="10">D143*E143</f>
        <v>0</v>
      </c>
      <c r="G143" s="110"/>
      <c r="H143" s="110"/>
      <c r="I143" s="110"/>
      <c r="J143" s="110"/>
      <c r="K143" s="110"/>
    </row>
    <row r="144" spans="1:11" ht="15.75" x14ac:dyDescent="0.2">
      <c r="A144" s="113" t="s">
        <v>265</v>
      </c>
      <c r="B144" s="119"/>
      <c r="C144" s="115"/>
      <c r="D144" s="115"/>
      <c r="E144" s="116"/>
      <c r="F144" s="117">
        <f t="shared" si="10"/>
        <v>0</v>
      </c>
      <c r="G144" s="110"/>
      <c r="H144" s="110"/>
      <c r="I144" s="110"/>
      <c r="J144" s="110"/>
      <c r="K144" s="110"/>
    </row>
    <row r="145" spans="1:11" ht="15.75" x14ac:dyDescent="0.2">
      <c r="A145" s="113" t="s">
        <v>266</v>
      </c>
      <c r="B145" s="119"/>
      <c r="C145" s="115"/>
      <c r="D145" s="115"/>
      <c r="E145" s="116"/>
      <c r="F145" s="117">
        <f t="shared" si="10"/>
        <v>0</v>
      </c>
      <c r="G145" s="110"/>
      <c r="H145" s="110"/>
      <c r="I145" s="110"/>
      <c r="J145" s="110"/>
      <c r="K145" s="110"/>
    </row>
    <row r="146" spans="1:11" ht="15.75" x14ac:dyDescent="0.2">
      <c r="A146" s="113" t="s">
        <v>267</v>
      </c>
      <c r="B146" s="119"/>
      <c r="C146" s="115"/>
      <c r="D146" s="115"/>
      <c r="E146" s="116"/>
      <c r="F146" s="117">
        <f t="shared" si="10"/>
        <v>0</v>
      </c>
      <c r="G146" s="110"/>
      <c r="H146" s="110"/>
      <c r="I146" s="110"/>
      <c r="J146" s="110"/>
      <c r="K146" s="110"/>
    </row>
    <row r="147" spans="1:11" ht="15.75" x14ac:dyDescent="0.2">
      <c r="A147" s="113" t="s">
        <v>363</v>
      </c>
      <c r="B147" s="119"/>
      <c r="C147" s="115"/>
      <c r="D147" s="115"/>
      <c r="E147" s="116"/>
      <c r="F147" s="117">
        <f t="shared" si="10"/>
        <v>0</v>
      </c>
      <c r="G147" s="110"/>
      <c r="H147" s="110"/>
      <c r="I147" s="110"/>
      <c r="J147" s="110"/>
      <c r="K147" s="110"/>
    </row>
    <row r="148" spans="1:11" ht="15.75" x14ac:dyDescent="0.2">
      <c r="A148" s="113" t="s">
        <v>364</v>
      </c>
      <c r="B148" s="119"/>
      <c r="C148" s="115"/>
      <c r="D148" s="115"/>
      <c r="E148" s="116"/>
      <c r="F148" s="117">
        <f t="shared" si="10"/>
        <v>0</v>
      </c>
      <c r="G148" s="110"/>
      <c r="H148" s="110"/>
      <c r="I148" s="110"/>
      <c r="J148" s="110"/>
      <c r="K148" s="110"/>
    </row>
    <row r="149" spans="1:11" ht="16.5" thickBot="1" x14ac:dyDescent="0.3">
      <c r="A149" s="113"/>
      <c r="B149" s="119" t="s">
        <v>386</v>
      </c>
      <c r="C149" s="115"/>
      <c r="D149" s="115"/>
      <c r="E149" s="120" t="s">
        <v>138</v>
      </c>
      <c r="F149" s="121">
        <f>SUM(F143:F148)</f>
        <v>0</v>
      </c>
      <c r="G149" s="110"/>
      <c r="H149" s="110"/>
      <c r="I149" s="110"/>
      <c r="J149" s="110"/>
      <c r="K149" s="110"/>
    </row>
    <row r="150" spans="1:11" x14ac:dyDescent="0.2">
      <c r="A150" s="110"/>
      <c r="B150" s="110"/>
      <c r="C150" s="110"/>
      <c r="D150" s="110"/>
      <c r="E150" s="110"/>
      <c r="F150" s="110"/>
      <c r="G150" s="110"/>
      <c r="H150" s="110"/>
      <c r="I150" s="110"/>
      <c r="J150" s="110"/>
      <c r="K150" s="110"/>
    </row>
    <row r="151" spans="1:11" ht="16.5" thickBot="1" x14ac:dyDescent="0.3">
      <c r="A151" s="113"/>
      <c r="B151" s="119" t="s">
        <v>397</v>
      </c>
      <c r="C151" s="115"/>
      <c r="D151" s="115"/>
      <c r="E151" s="120" t="s">
        <v>274</v>
      </c>
      <c r="F151" s="121">
        <f>F20+F34+F43+F54+F66+F76+F90+F97+F107+F121+F127+F139+F149</f>
        <v>458546.734</v>
      </c>
      <c r="G151" s="110"/>
      <c r="H151" s="110"/>
      <c r="I151" s="110"/>
      <c r="J151" s="110"/>
      <c r="K151" s="110"/>
    </row>
    <row r="152" spans="1:11" ht="15.75" x14ac:dyDescent="0.2">
      <c r="A152" s="113"/>
      <c r="B152" s="119" t="s">
        <v>275</v>
      </c>
      <c r="C152" s="115"/>
      <c r="D152" s="115"/>
      <c r="E152" s="116"/>
      <c r="F152" s="117"/>
      <c r="G152" s="110"/>
      <c r="H152" s="110"/>
      <c r="I152" s="110"/>
      <c r="J152" s="110"/>
      <c r="K152" s="110"/>
    </row>
    <row r="153" spans="1:11" x14ac:dyDescent="0.2">
      <c r="A153" s="110"/>
      <c r="B153" s="110"/>
      <c r="C153" s="110"/>
      <c r="D153" s="110"/>
      <c r="E153" s="110"/>
      <c r="F153" s="110"/>
      <c r="G153" s="110"/>
      <c r="H153" s="110"/>
      <c r="I153" s="110"/>
      <c r="J153" s="110"/>
      <c r="K153" s="110"/>
    </row>
  </sheetData>
  <mergeCells count="1">
    <mergeCell ref="F93:F96"/>
  </mergeCells>
  <printOptions horizontalCentered="1"/>
  <pageMargins left="0.78749999999999998" right="0.78749999999999998" top="0.98402777777777795" bottom="0.98402777777777795" header="0.511811023622047" footer="0.511811023622047"/>
  <pageSetup paperSize="9" scale="51" fitToHeight="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9135C-DF78-4A36-975F-38B4B706EBB9}">
  <sheetPr>
    <pageSetUpPr fitToPage="1"/>
  </sheetPr>
  <dimension ref="A1:T153"/>
  <sheetViews>
    <sheetView zoomScaleNormal="100" zoomScalePageLayoutView="85" workbookViewId="0">
      <selection activeCell="B5" sqref="B5"/>
    </sheetView>
  </sheetViews>
  <sheetFormatPr defaultColWidth="9.28515625" defaultRowHeight="15" x14ac:dyDescent="0.25"/>
  <cols>
    <col min="1" max="1" width="13.28515625" style="104" customWidth="1"/>
    <col min="2" max="2" width="92.140625" style="97" customWidth="1"/>
    <col min="3" max="3" width="11" style="122" customWidth="1"/>
    <col min="4" max="4" width="10.5703125" style="122" customWidth="1"/>
    <col min="5" max="5" width="15.5703125" style="123" customWidth="1"/>
    <col min="6" max="6" width="22.7109375" style="123" customWidth="1"/>
    <col min="7" max="7" width="9.28515625" style="97"/>
    <col min="8" max="8" width="43.42578125" style="97" customWidth="1"/>
    <col min="9" max="16384" width="9.28515625" style="97"/>
  </cols>
  <sheetData>
    <row r="1" spans="1:20" ht="15.75" x14ac:dyDescent="0.25">
      <c r="A1" s="91" t="s">
        <v>79</v>
      </c>
      <c r="B1" s="92" t="str">
        <f>'[1]Summary Page'!B1</f>
        <v>WITS - CLM DATA CENTRE</v>
      </c>
      <c r="C1" s="93"/>
      <c r="D1" s="94"/>
      <c r="E1" s="95"/>
      <c r="F1" s="96"/>
    </row>
    <row r="2" spans="1:20" s="104" customFormat="1" ht="15.75" x14ac:dyDescent="0.25">
      <c r="A2" s="98" t="s">
        <v>80</v>
      </c>
      <c r="B2" s="99" t="str">
        <f>'[1]Summary Page'!B2</f>
        <v>1005297-24</v>
      </c>
      <c r="C2" s="100"/>
      <c r="D2" s="101"/>
      <c r="E2" s="102"/>
      <c r="F2" s="103"/>
    </row>
    <row r="3" spans="1:20" s="104" customFormat="1" ht="15.75" x14ac:dyDescent="0.25">
      <c r="A3" s="98" t="s">
        <v>81</v>
      </c>
      <c r="B3" s="105">
        <f>'Summary Page'!B3</f>
        <v>46254</v>
      </c>
      <c r="C3" s="100"/>
      <c r="D3" s="101"/>
      <c r="E3" s="102"/>
      <c r="F3" s="103"/>
    </row>
    <row r="4" spans="1:20" s="104" customFormat="1" ht="15.75" x14ac:dyDescent="0.25">
      <c r="A4" s="98" t="s">
        <v>82</v>
      </c>
      <c r="B4" s="105" t="s">
        <v>391</v>
      </c>
      <c r="C4" s="100"/>
      <c r="D4" s="101"/>
      <c r="E4" s="102"/>
      <c r="F4" s="103"/>
    </row>
    <row r="5" spans="1:20" s="104" customFormat="1" ht="15.75" x14ac:dyDescent="0.25">
      <c r="A5" s="98" t="s">
        <v>83</v>
      </c>
      <c r="B5" s="99">
        <v>1</v>
      </c>
      <c r="C5" s="100"/>
      <c r="D5" s="101"/>
      <c r="E5" s="102"/>
      <c r="F5" s="103"/>
    </row>
    <row r="6" spans="1:20" ht="15.75" x14ac:dyDescent="0.25">
      <c r="A6" s="106" t="s">
        <v>5</v>
      </c>
      <c r="B6" s="107" t="s">
        <v>6</v>
      </c>
      <c r="C6" s="107" t="s">
        <v>10</v>
      </c>
      <c r="D6" s="107" t="s">
        <v>11</v>
      </c>
      <c r="E6" s="108" t="s">
        <v>12</v>
      </c>
      <c r="F6" s="109" t="s">
        <v>7</v>
      </c>
    </row>
    <row r="7" spans="1:20" x14ac:dyDescent="0.2">
      <c r="A7" s="110"/>
      <c r="B7" s="110"/>
      <c r="C7" s="110"/>
      <c r="D7" s="110"/>
      <c r="E7" s="110"/>
      <c r="F7" s="110"/>
      <c r="G7" s="110"/>
      <c r="H7" s="110"/>
      <c r="I7" s="110"/>
      <c r="J7" s="110"/>
      <c r="K7" s="110"/>
    </row>
    <row r="8" spans="1:20" ht="15.75" x14ac:dyDescent="0.2">
      <c r="A8" s="111">
        <v>2</v>
      </c>
      <c r="B8" s="107" t="s">
        <v>119</v>
      </c>
      <c r="C8" s="107"/>
      <c r="D8" s="107"/>
      <c r="E8" s="107"/>
      <c r="F8" s="112"/>
      <c r="G8" s="110"/>
      <c r="H8" s="110"/>
      <c r="I8" s="110"/>
      <c r="J8" s="110"/>
      <c r="K8" s="110"/>
    </row>
    <row r="9" spans="1:20" s="118" customFormat="1" ht="252.75" customHeight="1" x14ac:dyDescent="0.2">
      <c r="A9" s="113"/>
      <c r="B9" s="114" t="s">
        <v>120</v>
      </c>
      <c r="C9" s="115"/>
      <c r="D9" s="115"/>
      <c r="E9" s="116"/>
      <c r="F9" s="117"/>
      <c r="G9" s="110"/>
      <c r="H9" s="110"/>
      <c r="I9" s="110"/>
      <c r="J9" s="110"/>
      <c r="K9" s="110"/>
      <c r="L9" s="97"/>
      <c r="M9" s="97"/>
      <c r="N9" s="97"/>
      <c r="O9" s="97"/>
      <c r="P9" s="97"/>
      <c r="Q9" s="97"/>
      <c r="R9" s="97"/>
      <c r="S9" s="97"/>
      <c r="T9" s="97"/>
    </row>
    <row r="10" spans="1:20" s="118" customFormat="1" ht="15.75" x14ac:dyDescent="0.2">
      <c r="A10" s="111">
        <v>2.1</v>
      </c>
      <c r="B10" s="107" t="s">
        <v>121</v>
      </c>
      <c r="C10" s="107"/>
      <c r="D10" s="107"/>
      <c r="E10" s="107"/>
      <c r="F10" s="112"/>
      <c r="G10" s="110"/>
      <c r="H10" s="110"/>
      <c r="I10" s="110"/>
      <c r="J10" s="110"/>
      <c r="K10" s="110"/>
      <c r="L10" s="97"/>
      <c r="M10" s="97"/>
      <c r="N10" s="97"/>
      <c r="O10" s="97"/>
      <c r="P10" s="97"/>
      <c r="Q10" s="97"/>
      <c r="R10" s="97"/>
      <c r="S10" s="97"/>
      <c r="T10" s="97"/>
    </row>
    <row r="11" spans="1:20" s="118" customFormat="1" ht="60" x14ac:dyDescent="0.2">
      <c r="A11" s="113" t="s">
        <v>122</v>
      </c>
      <c r="B11" s="124" t="s">
        <v>365</v>
      </c>
      <c r="C11" s="115" t="s">
        <v>21</v>
      </c>
      <c r="D11" s="115">
        <v>5</v>
      </c>
      <c r="E11" s="116"/>
      <c r="F11" s="117">
        <f t="shared" ref="F11:F19" si="0">D11*E11</f>
        <v>0</v>
      </c>
      <c r="G11" s="110"/>
      <c r="H11" s="110"/>
      <c r="I11" s="110"/>
      <c r="J11" s="110"/>
      <c r="K11" s="110"/>
      <c r="L11" s="97"/>
      <c r="M11" s="97"/>
      <c r="N11" s="97"/>
      <c r="O11" s="97"/>
      <c r="P11" s="97"/>
      <c r="Q11" s="97"/>
      <c r="R11" s="97"/>
      <c r="S11" s="97"/>
      <c r="T11" s="97"/>
    </row>
    <row r="12" spans="1:20" s="118" customFormat="1" ht="15.75" x14ac:dyDescent="0.2">
      <c r="A12" s="113" t="s">
        <v>123</v>
      </c>
      <c r="B12" s="124" t="s">
        <v>124</v>
      </c>
      <c r="C12" s="115" t="s">
        <v>21</v>
      </c>
      <c r="D12" s="115">
        <v>5</v>
      </c>
      <c r="E12" s="116"/>
      <c r="F12" s="117">
        <f t="shared" si="0"/>
        <v>0</v>
      </c>
      <c r="G12" s="110"/>
      <c r="H12" s="110"/>
      <c r="I12" s="110"/>
      <c r="J12" s="110"/>
      <c r="K12" s="110"/>
      <c r="L12" s="97"/>
      <c r="M12" s="97"/>
      <c r="N12" s="97"/>
      <c r="O12" s="97"/>
      <c r="P12" s="97"/>
      <c r="Q12" s="97"/>
      <c r="R12" s="97"/>
      <c r="S12" s="97"/>
      <c r="T12" s="97"/>
    </row>
    <row r="13" spans="1:20" s="118" customFormat="1" ht="30" x14ac:dyDescent="0.2">
      <c r="A13" s="113" t="s">
        <v>125</v>
      </c>
      <c r="B13" s="124" t="s">
        <v>811</v>
      </c>
      <c r="C13" s="115" t="s">
        <v>126</v>
      </c>
      <c r="D13" s="115">
        <v>10</v>
      </c>
      <c r="E13" s="116"/>
      <c r="F13" s="117">
        <f t="shared" si="0"/>
        <v>0</v>
      </c>
      <c r="G13" s="110"/>
      <c r="H13" s="110"/>
      <c r="I13" s="110"/>
      <c r="J13" s="110"/>
      <c r="K13" s="110"/>
      <c r="L13" s="97"/>
      <c r="M13" s="97"/>
      <c r="N13" s="97"/>
      <c r="O13" s="97"/>
      <c r="P13" s="97"/>
      <c r="Q13" s="97"/>
      <c r="R13" s="97"/>
      <c r="S13" s="97"/>
      <c r="T13" s="97"/>
    </row>
    <row r="14" spans="1:20" s="118" customFormat="1" ht="15.75" x14ac:dyDescent="0.2">
      <c r="A14" s="113" t="s">
        <v>127</v>
      </c>
      <c r="B14" s="124" t="s">
        <v>128</v>
      </c>
      <c r="C14" s="115" t="s">
        <v>21</v>
      </c>
      <c r="D14" s="115">
        <v>5</v>
      </c>
      <c r="E14" s="116"/>
      <c r="F14" s="117">
        <f t="shared" si="0"/>
        <v>0</v>
      </c>
      <c r="G14" s="110"/>
      <c r="H14" s="110"/>
      <c r="I14" s="110"/>
      <c r="J14" s="110"/>
      <c r="K14" s="110"/>
      <c r="L14" s="97"/>
      <c r="M14" s="97"/>
      <c r="N14" s="97"/>
      <c r="O14" s="97"/>
      <c r="P14" s="97"/>
      <c r="Q14" s="97"/>
      <c r="R14" s="97"/>
      <c r="S14" s="97"/>
      <c r="T14" s="97"/>
    </row>
    <row r="15" spans="1:20" s="118" customFormat="1" ht="15.75" x14ac:dyDescent="0.2">
      <c r="A15" s="113" t="s">
        <v>129</v>
      </c>
      <c r="B15" s="124" t="s">
        <v>819</v>
      </c>
      <c r="C15" s="115" t="s">
        <v>21</v>
      </c>
      <c r="D15" s="115">
        <v>5</v>
      </c>
      <c r="E15" s="116"/>
      <c r="F15" s="117">
        <f t="shared" si="0"/>
        <v>0</v>
      </c>
      <c r="G15" s="110"/>
      <c r="H15" s="110"/>
      <c r="I15" s="110"/>
      <c r="J15" s="110"/>
      <c r="K15" s="110"/>
      <c r="L15" s="97"/>
      <c r="M15" s="97"/>
      <c r="N15" s="97"/>
      <c r="O15" s="97"/>
      <c r="P15" s="97"/>
      <c r="Q15" s="97"/>
      <c r="R15" s="97"/>
      <c r="S15" s="97"/>
      <c r="T15" s="97"/>
    </row>
    <row r="16" spans="1:20" s="118" customFormat="1" ht="15.75" x14ac:dyDescent="0.2">
      <c r="A16" s="113" t="s">
        <v>130</v>
      </c>
      <c r="B16" s="124" t="s">
        <v>131</v>
      </c>
      <c r="C16" s="115" t="s">
        <v>21</v>
      </c>
      <c r="D16" s="115">
        <v>5</v>
      </c>
      <c r="E16" s="116"/>
      <c r="F16" s="117">
        <f t="shared" si="0"/>
        <v>0</v>
      </c>
      <c r="G16" s="110"/>
      <c r="H16" s="110"/>
      <c r="I16" s="110"/>
      <c r="J16" s="110"/>
      <c r="K16" s="110"/>
      <c r="L16" s="97"/>
      <c r="M16" s="97"/>
      <c r="N16" s="97"/>
      <c r="O16" s="97"/>
      <c r="P16" s="97"/>
      <c r="Q16" s="97"/>
      <c r="R16" s="97"/>
      <c r="S16" s="97"/>
      <c r="T16" s="97"/>
    </row>
    <row r="17" spans="1:20" s="118" customFormat="1" ht="15.75" x14ac:dyDescent="0.2">
      <c r="A17" s="113" t="s">
        <v>132</v>
      </c>
      <c r="B17" s="124" t="s">
        <v>133</v>
      </c>
      <c r="C17" s="115" t="s">
        <v>21</v>
      </c>
      <c r="D17" s="115">
        <v>5</v>
      </c>
      <c r="E17" s="116"/>
      <c r="F17" s="117">
        <f t="shared" si="0"/>
        <v>0</v>
      </c>
      <c r="G17" s="110"/>
      <c r="H17" s="110"/>
      <c r="I17" s="110"/>
      <c r="J17" s="110"/>
      <c r="K17" s="110"/>
      <c r="L17" s="97"/>
      <c r="M17" s="97"/>
      <c r="N17" s="97"/>
      <c r="O17" s="97"/>
      <c r="P17" s="97"/>
      <c r="Q17" s="97"/>
      <c r="R17" s="97"/>
      <c r="S17" s="97"/>
      <c r="T17" s="97"/>
    </row>
    <row r="18" spans="1:20" s="118" customFormat="1" ht="15.75" x14ac:dyDescent="0.2">
      <c r="A18" s="113" t="s">
        <v>134</v>
      </c>
      <c r="B18" s="124" t="s">
        <v>135</v>
      </c>
      <c r="C18" s="115"/>
      <c r="D18" s="115"/>
      <c r="E18" s="116"/>
      <c r="F18" s="117">
        <f t="shared" si="0"/>
        <v>0</v>
      </c>
      <c r="G18" s="110"/>
      <c r="H18" s="110"/>
      <c r="I18" s="110"/>
      <c r="J18" s="110"/>
      <c r="K18" s="110"/>
      <c r="L18" s="97"/>
      <c r="M18" s="97"/>
      <c r="N18" s="97"/>
      <c r="O18" s="97"/>
      <c r="P18" s="97"/>
      <c r="Q18" s="97"/>
      <c r="R18" s="97"/>
      <c r="S18" s="97"/>
      <c r="T18" s="97"/>
    </row>
    <row r="19" spans="1:20" s="118" customFormat="1" ht="15.75" x14ac:dyDescent="0.2">
      <c r="A19" s="113" t="s">
        <v>136</v>
      </c>
      <c r="B19" s="124" t="s">
        <v>135</v>
      </c>
      <c r="C19" s="115"/>
      <c r="D19" s="115"/>
      <c r="E19" s="116"/>
      <c r="F19" s="117">
        <f t="shared" si="0"/>
        <v>0</v>
      </c>
      <c r="G19" s="110"/>
      <c r="H19" s="110"/>
      <c r="I19" s="110"/>
      <c r="J19" s="110"/>
      <c r="K19" s="110"/>
      <c r="L19" s="97"/>
      <c r="M19" s="97"/>
      <c r="N19" s="97"/>
      <c r="O19" s="97"/>
      <c r="P19" s="97"/>
      <c r="Q19" s="97"/>
      <c r="R19" s="97"/>
      <c r="S19" s="97"/>
      <c r="T19" s="97"/>
    </row>
    <row r="20" spans="1:20" s="118" customFormat="1" ht="16.5" thickBot="1" x14ac:dyDescent="0.3">
      <c r="A20" s="113"/>
      <c r="B20" s="119" t="s">
        <v>137</v>
      </c>
      <c r="C20" s="115"/>
      <c r="D20" s="115"/>
      <c r="E20" s="120" t="s">
        <v>138</v>
      </c>
      <c r="F20" s="121">
        <f>SUM(F11:F19)</f>
        <v>0</v>
      </c>
      <c r="G20" s="110"/>
      <c r="H20" s="110"/>
      <c r="I20" s="110"/>
      <c r="J20" s="110"/>
      <c r="K20" s="110"/>
      <c r="L20" s="97"/>
      <c r="M20" s="97"/>
      <c r="N20" s="97"/>
      <c r="O20" s="97"/>
      <c r="P20" s="97"/>
      <c r="Q20" s="97"/>
      <c r="R20" s="97"/>
      <c r="S20" s="97"/>
      <c r="T20" s="97"/>
    </row>
    <row r="21" spans="1:20" s="118" customFormat="1" x14ac:dyDescent="0.2">
      <c r="A21" s="110"/>
      <c r="B21" s="110"/>
      <c r="C21" s="110"/>
      <c r="D21" s="110"/>
      <c r="E21" s="110"/>
      <c r="F21" s="110"/>
      <c r="G21" s="110"/>
      <c r="H21" s="110"/>
      <c r="I21" s="110"/>
      <c r="J21" s="110"/>
      <c r="K21" s="110"/>
      <c r="L21" s="97"/>
      <c r="M21" s="97"/>
      <c r="N21" s="97"/>
      <c r="O21" s="97"/>
      <c r="P21" s="97"/>
      <c r="Q21" s="97"/>
      <c r="R21" s="97"/>
      <c r="S21" s="97"/>
      <c r="T21" s="97"/>
    </row>
    <row r="22" spans="1:20" s="118" customFormat="1" ht="15.75" x14ac:dyDescent="0.2">
      <c r="A22" s="111">
        <v>2.2000000000000002</v>
      </c>
      <c r="B22" s="107" t="s">
        <v>139</v>
      </c>
      <c r="C22" s="107"/>
      <c r="D22" s="107"/>
      <c r="E22" s="107"/>
      <c r="F22" s="112"/>
      <c r="G22" s="110"/>
      <c r="H22" s="110"/>
      <c r="I22" s="110"/>
      <c r="J22" s="110"/>
      <c r="K22" s="110"/>
      <c r="L22" s="97"/>
      <c r="M22" s="97"/>
      <c r="N22" s="97"/>
      <c r="O22" s="97"/>
      <c r="P22" s="97"/>
      <c r="Q22" s="97"/>
      <c r="R22" s="97"/>
      <c r="S22" s="97"/>
      <c r="T22" s="97"/>
    </row>
    <row r="23" spans="1:20" s="118" customFormat="1" ht="60" x14ac:dyDescent="0.2">
      <c r="A23" s="113" t="s">
        <v>140</v>
      </c>
      <c r="B23" s="124" t="s">
        <v>366</v>
      </c>
      <c r="C23" s="115" t="s">
        <v>21</v>
      </c>
      <c r="D23" s="115">
        <v>1</v>
      </c>
      <c r="E23" s="116"/>
      <c r="F23" s="117">
        <f t="shared" ref="F23:F33" si="1">D23*E23</f>
        <v>0</v>
      </c>
      <c r="G23" s="110"/>
      <c r="H23" s="110"/>
      <c r="I23" s="110"/>
      <c r="J23" s="110"/>
      <c r="K23" s="110"/>
      <c r="L23" s="97"/>
      <c r="M23" s="97"/>
      <c r="N23" s="97"/>
      <c r="O23" s="97"/>
      <c r="P23" s="97"/>
      <c r="Q23" s="97"/>
      <c r="R23" s="97"/>
      <c r="S23" s="97"/>
      <c r="T23" s="97"/>
    </row>
    <row r="24" spans="1:20" s="118" customFormat="1" ht="15.75" x14ac:dyDescent="0.2">
      <c r="A24" s="113" t="s">
        <v>141</v>
      </c>
      <c r="B24" s="124" t="s">
        <v>813</v>
      </c>
      <c r="C24" s="115" t="s">
        <v>21</v>
      </c>
      <c r="D24" s="115">
        <v>1</v>
      </c>
      <c r="E24" s="116"/>
      <c r="F24" s="117">
        <f t="shared" si="1"/>
        <v>0</v>
      </c>
      <c r="G24" s="110"/>
      <c r="H24" s="110"/>
      <c r="I24" s="110"/>
      <c r="J24" s="110"/>
      <c r="K24" s="110"/>
      <c r="L24" s="97"/>
      <c r="M24" s="97"/>
      <c r="N24" s="97"/>
      <c r="O24" s="97"/>
      <c r="P24" s="97"/>
      <c r="Q24" s="97"/>
      <c r="R24" s="97"/>
      <c r="S24" s="97"/>
      <c r="T24" s="97"/>
    </row>
    <row r="25" spans="1:20" s="118" customFormat="1" ht="15.75" x14ac:dyDescent="0.2">
      <c r="A25" s="113" t="s">
        <v>142</v>
      </c>
      <c r="B25" s="124" t="s">
        <v>814</v>
      </c>
      <c r="C25" s="115" t="s">
        <v>21</v>
      </c>
      <c r="D25" s="115">
        <v>1</v>
      </c>
      <c r="E25" s="116"/>
      <c r="F25" s="117">
        <f t="shared" si="1"/>
        <v>0</v>
      </c>
      <c r="G25" s="110"/>
      <c r="H25" s="110"/>
      <c r="I25" s="110"/>
      <c r="J25" s="110"/>
      <c r="K25" s="110"/>
      <c r="L25" s="97"/>
      <c r="M25" s="97"/>
      <c r="N25" s="97"/>
      <c r="O25" s="97"/>
      <c r="P25" s="97"/>
      <c r="Q25" s="97"/>
      <c r="R25" s="97"/>
      <c r="S25" s="97"/>
      <c r="T25" s="97"/>
    </row>
    <row r="26" spans="1:20" s="118" customFormat="1" ht="15.75" x14ac:dyDescent="0.2">
      <c r="A26" s="113" t="s">
        <v>143</v>
      </c>
      <c r="B26" s="124" t="s">
        <v>145</v>
      </c>
      <c r="C26" s="115" t="s">
        <v>21</v>
      </c>
      <c r="D26" s="115">
        <v>1</v>
      </c>
      <c r="E26" s="116"/>
      <c r="F26" s="117">
        <f t="shared" si="1"/>
        <v>0</v>
      </c>
      <c r="G26" s="110"/>
      <c r="H26" s="110"/>
      <c r="I26" s="110"/>
      <c r="J26" s="110"/>
      <c r="K26" s="110"/>
      <c r="L26" s="97"/>
      <c r="M26" s="97"/>
      <c r="N26" s="97"/>
      <c r="O26" s="97"/>
      <c r="P26" s="97"/>
      <c r="Q26" s="97"/>
      <c r="R26" s="97"/>
      <c r="S26" s="97"/>
      <c r="T26" s="97"/>
    </row>
    <row r="27" spans="1:20" s="118" customFormat="1" ht="15.75" x14ac:dyDescent="0.2">
      <c r="A27" s="113" t="s">
        <v>144</v>
      </c>
      <c r="B27" s="124" t="s">
        <v>147</v>
      </c>
      <c r="C27" s="115" t="s">
        <v>126</v>
      </c>
      <c r="D27" s="115">
        <v>2</v>
      </c>
      <c r="E27" s="116"/>
      <c r="F27" s="117">
        <f t="shared" si="1"/>
        <v>0</v>
      </c>
      <c r="G27" s="110"/>
      <c r="H27" s="110"/>
      <c r="I27" s="110"/>
      <c r="J27" s="110"/>
      <c r="K27" s="110"/>
      <c r="L27" s="97"/>
      <c r="M27" s="97"/>
      <c r="N27" s="97"/>
      <c r="O27" s="97"/>
      <c r="P27" s="97"/>
      <c r="Q27" s="97"/>
      <c r="R27" s="97"/>
      <c r="S27" s="97"/>
      <c r="T27" s="97"/>
    </row>
    <row r="28" spans="1:20" s="118" customFormat="1" ht="15.75" x14ac:dyDescent="0.2">
      <c r="A28" s="113" t="s">
        <v>146</v>
      </c>
      <c r="B28" s="124" t="s">
        <v>149</v>
      </c>
      <c r="C28" s="115" t="s">
        <v>21</v>
      </c>
      <c r="D28" s="115">
        <v>1</v>
      </c>
      <c r="E28" s="116"/>
      <c r="F28" s="117">
        <f t="shared" si="1"/>
        <v>0</v>
      </c>
      <c r="G28" s="110"/>
      <c r="H28" s="110"/>
      <c r="I28" s="110"/>
      <c r="J28" s="110"/>
      <c r="K28" s="110"/>
      <c r="L28" s="97"/>
      <c r="M28" s="97"/>
      <c r="N28" s="97"/>
      <c r="O28" s="97"/>
      <c r="P28" s="97"/>
      <c r="Q28" s="97"/>
      <c r="R28" s="97"/>
      <c r="S28" s="97"/>
      <c r="T28" s="97"/>
    </row>
    <row r="29" spans="1:20" s="118" customFormat="1" ht="15.75" x14ac:dyDescent="0.2">
      <c r="A29" s="113" t="s">
        <v>148</v>
      </c>
      <c r="B29" s="124" t="s">
        <v>151</v>
      </c>
      <c r="C29" s="115" t="s">
        <v>21</v>
      </c>
      <c r="D29" s="115">
        <v>1</v>
      </c>
      <c r="E29" s="116"/>
      <c r="F29" s="117">
        <f t="shared" si="1"/>
        <v>0</v>
      </c>
      <c r="G29" s="110"/>
      <c r="H29" s="110"/>
      <c r="I29" s="110"/>
      <c r="J29" s="110"/>
      <c r="K29" s="110"/>
      <c r="L29" s="97"/>
      <c r="M29" s="97"/>
      <c r="N29" s="97"/>
      <c r="O29" s="97"/>
      <c r="P29" s="97"/>
      <c r="Q29" s="97"/>
      <c r="R29" s="97"/>
      <c r="S29" s="97"/>
      <c r="T29" s="97"/>
    </row>
    <row r="30" spans="1:20" s="118" customFormat="1" ht="15.75" x14ac:dyDescent="0.2">
      <c r="A30" s="113" t="s">
        <v>150</v>
      </c>
      <c r="B30" s="124" t="s">
        <v>131</v>
      </c>
      <c r="C30" s="115" t="s">
        <v>21</v>
      </c>
      <c r="D30" s="115">
        <v>1</v>
      </c>
      <c r="E30" s="116"/>
      <c r="F30" s="117">
        <f t="shared" si="1"/>
        <v>0</v>
      </c>
      <c r="G30" s="110"/>
      <c r="H30" s="110"/>
      <c r="I30" s="110"/>
      <c r="J30" s="110"/>
      <c r="K30" s="110"/>
      <c r="L30" s="97"/>
      <c r="M30" s="97"/>
      <c r="N30" s="97"/>
      <c r="O30" s="97"/>
      <c r="P30" s="97"/>
      <c r="Q30" s="97"/>
      <c r="R30" s="97"/>
      <c r="S30" s="97"/>
      <c r="T30" s="97"/>
    </row>
    <row r="31" spans="1:20" s="118" customFormat="1" ht="15.75" x14ac:dyDescent="0.2">
      <c r="A31" s="113" t="s">
        <v>152</v>
      </c>
      <c r="B31" s="124" t="s">
        <v>154</v>
      </c>
      <c r="C31" s="115" t="s">
        <v>21</v>
      </c>
      <c r="D31" s="115">
        <v>1</v>
      </c>
      <c r="E31" s="116"/>
      <c r="F31" s="117">
        <f t="shared" si="1"/>
        <v>0</v>
      </c>
      <c r="G31" s="110"/>
      <c r="H31" s="110"/>
      <c r="I31" s="110"/>
      <c r="J31" s="110"/>
      <c r="K31" s="110"/>
      <c r="L31" s="97"/>
      <c r="M31" s="97"/>
      <c r="N31" s="97"/>
      <c r="O31" s="97"/>
      <c r="P31" s="97"/>
      <c r="Q31" s="97"/>
      <c r="R31" s="97"/>
      <c r="S31" s="97"/>
      <c r="T31" s="97"/>
    </row>
    <row r="32" spans="1:20" s="118" customFormat="1" ht="15.75" x14ac:dyDescent="0.2">
      <c r="A32" s="113" t="s">
        <v>153</v>
      </c>
      <c r="B32" s="124" t="s">
        <v>135</v>
      </c>
      <c r="C32" s="115"/>
      <c r="D32" s="115"/>
      <c r="E32" s="116"/>
      <c r="F32" s="117">
        <f t="shared" si="1"/>
        <v>0</v>
      </c>
      <c r="G32" s="110"/>
      <c r="H32" s="110"/>
      <c r="I32" s="110"/>
      <c r="J32" s="110"/>
      <c r="K32" s="110"/>
      <c r="L32" s="97"/>
      <c r="M32" s="97"/>
      <c r="N32" s="97"/>
      <c r="O32" s="97"/>
      <c r="P32" s="97"/>
      <c r="Q32" s="97"/>
      <c r="R32" s="97"/>
      <c r="S32" s="97"/>
      <c r="T32" s="97"/>
    </row>
    <row r="33" spans="1:20" s="118" customFormat="1" ht="15.75" x14ac:dyDescent="0.2">
      <c r="A33" s="113" t="s">
        <v>155</v>
      </c>
      <c r="B33" s="124" t="s">
        <v>135</v>
      </c>
      <c r="C33" s="115"/>
      <c r="D33" s="115"/>
      <c r="E33" s="116"/>
      <c r="F33" s="117">
        <f t="shared" si="1"/>
        <v>0</v>
      </c>
      <c r="G33" s="110"/>
      <c r="H33" s="110"/>
      <c r="I33" s="110"/>
      <c r="J33" s="110"/>
      <c r="K33" s="110"/>
      <c r="L33" s="97"/>
      <c r="M33" s="97"/>
      <c r="N33" s="97"/>
      <c r="O33" s="97"/>
      <c r="P33" s="97"/>
      <c r="Q33" s="97"/>
      <c r="R33" s="97"/>
      <c r="S33" s="97"/>
      <c r="T33" s="97"/>
    </row>
    <row r="34" spans="1:20" s="118" customFormat="1" ht="16.5" thickBot="1" x14ac:dyDescent="0.3">
      <c r="A34" s="113"/>
      <c r="B34" s="119" t="s">
        <v>156</v>
      </c>
      <c r="C34" s="115"/>
      <c r="D34" s="115"/>
      <c r="E34" s="120" t="s">
        <v>138</v>
      </c>
      <c r="F34" s="121">
        <f>SUM(F23:F33)</f>
        <v>0</v>
      </c>
      <c r="G34" s="110"/>
      <c r="H34" s="110"/>
      <c r="I34" s="110"/>
      <c r="J34" s="110"/>
      <c r="K34" s="110"/>
      <c r="L34" s="97"/>
      <c r="M34" s="97"/>
      <c r="N34" s="97"/>
      <c r="O34" s="97"/>
      <c r="P34" s="97"/>
      <c r="Q34" s="97"/>
      <c r="R34" s="97"/>
      <c r="S34" s="97"/>
      <c r="T34" s="97"/>
    </row>
    <row r="35" spans="1:20" s="118" customFormat="1" x14ac:dyDescent="0.2">
      <c r="A35" s="110"/>
      <c r="B35" s="110"/>
      <c r="C35" s="110"/>
      <c r="D35" s="110"/>
      <c r="E35" s="110"/>
      <c r="F35" s="110"/>
      <c r="G35" s="110"/>
      <c r="H35" s="110"/>
      <c r="I35" s="110"/>
      <c r="J35" s="110"/>
      <c r="K35" s="110"/>
      <c r="L35" s="97"/>
      <c r="M35" s="97"/>
      <c r="N35" s="97"/>
      <c r="O35" s="97"/>
      <c r="P35" s="97"/>
      <c r="Q35" s="97"/>
      <c r="R35" s="97"/>
      <c r="S35" s="97"/>
      <c r="T35" s="97"/>
    </row>
    <row r="36" spans="1:20" s="118" customFormat="1" ht="15.75" x14ac:dyDescent="0.2">
      <c r="A36" s="111">
        <v>2.2999999999999998</v>
      </c>
      <c r="B36" s="107" t="s">
        <v>157</v>
      </c>
      <c r="C36" s="107"/>
      <c r="D36" s="107"/>
      <c r="E36" s="107"/>
      <c r="F36" s="112"/>
      <c r="G36" s="110"/>
      <c r="H36" s="110"/>
      <c r="I36" s="110"/>
      <c r="J36" s="110"/>
      <c r="K36" s="110"/>
      <c r="L36" s="97"/>
      <c r="M36" s="97"/>
      <c r="N36" s="97"/>
      <c r="O36" s="97"/>
      <c r="P36" s="97"/>
      <c r="Q36" s="97"/>
      <c r="R36" s="97"/>
      <c r="S36" s="97"/>
      <c r="T36" s="97"/>
    </row>
    <row r="37" spans="1:20" s="118" customFormat="1" ht="45" x14ac:dyDescent="0.2">
      <c r="A37" s="113" t="s">
        <v>158</v>
      </c>
      <c r="B37" s="124" t="s">
        <v>835</v>
      </c>
      <c r="C37" s="115" t="s">
        <v>21</v>
      </c>
      <c r="D37" s="115">
        <v>6</v>
      </c>
      <c r="E37" s="116"/>
      <c r="F37" s="117">
        <f t="shared" ref="F37:F42" si="2">D37*E37</f>
        <v>0</v>
      </c>
      <c r="G37" s="110"/>
      <c r="H37" s="110"/>
      <c r="I37" s="110"/>
      <c r="J37" s="110"/>
      <c r="K37" s="110"/>
      <c r="L37" s="97"/>
      <c r="M37" s="97"/>
      <c r="N37" s="97"/>
      <c r="O37" s="97"/>
      <c r="P37" s="97"/>
      <c r="Q37" s="97"/>
      <c r="R37" s="97"/>
      <c r="S37" s="97"/>
      <c r="T37" s="97"/>
    </row>
    <row r="38" spans="1:20" s="118" customFormat="1" ht="15.75" x14ac:dyDescent="0.2">
      <c r="A38" s="113" t="s">
        <v>159</v>
      </c>
      <c r="B38" s="124" t="s">
        <v>825</v>
      </c>
      <c r="C38" s="115" t="s">
        <v>21</v>
      </c>
      <c r="D38" s="115">
        <v>6</v>
      </c>
      <c r="E38" s="116"/>
      <c r="F38" s="117">
        <f t="shared" si="2"/>
        <v>0</v>
      </c>
      <c r="G38" s="110"/>
      <c r="H38" s="110"/>
      <c r="I38" s="110"/>
      <c r="J38" s="110"/>
      <c r="K38" s="110"/>
      <c r="L38" s="97"/>
      <c r="M38" s="97"/>
      <c r="N38" s="97"/>
      <c r="O38" s="97"/>
      <c r="P38" s="97"/>
      <c r="Q38" s="97"/>
      <c r="R38" s="97"/>
      <c r="S38" s="97"/>
      <c r="T38" s="97"/>
    </row>
    <row r="39" spans="1:20" s="118" customFormat="1" ht="15.75" x14ac:dyDescent="0.2">
      <c r="A39" s="113" t="s">
        <v>160</v>
      </c>
      <c r="B39" s="124" t="s">
        <v>161</v>
      </c>
      <c r="C39" s="115" t="s">
        <v>21</v>
      </c>
      <c r="D39" s="115">
        <v>6</v>
      </c>
      <c r="E39" s="116"/>
      <c r="F39" s="117">
        <f t="shared" si="2"/>
        <v>0</v>
      </c>
      <c r="G39" s="110"/>
      <c r="H39" s="110"/>
      <c r="I39" s="110"/>
      <c r="J39" s="110"/>
      <c r="K39" s="110"/>
      <c r="L39" s="97"/>
      <c r="M39" s="97"/>
      <c r="N39" s="97"/>
      <c r="O39" s="97"/>
      <c r="P39" s="97"/>
      <c r="Q39" s="97"/>
      <c r="R39" s="97"/>
      <c r="S39" s="97"/>
      <c r="T39" s="97"/>
    </row>
    <row r="40" spans="1:20" s="118" customFormat="1" ht="15.75" x14ac:dyDescent="0.2">
      <c r="A40" s="113" t="s">
        <v>162</v>
      </c>
      <c r="B40" s="124" t="s">
        <v>815</v>
      </c>
      <c r="C40" s="115" t="s">
        <v>126</v>
      </c>
      <c r="D40" s="115">
        <v>6</v>
      </c>
      <c r="E40" s="116"/>
      <c r="F40" s="117">
        <f t="shared" si="2"/>
        <v>0</v>
      </c>
      <c r="G40" s="110"/>
      <c r="H40" s="110"/>
      <c r="I40" s="110"/>
      <c r="J40" s="110"/>
      <c r="K40" s="110"/>
      <c r="L40" s="97"/>
      <c r="M40" s="97"/>
      <c r="N40" s="97"/>
      <c r="O40" s="97"/>
      <c r="P40" s="97"/>
      <c r="Q40" s="97"/>
      <c r="R40" s="97"/>
      <c r="S40" s="97"/>
      <c r="T40" s="97"/>
    </row>
    <row r="41" spans="1:20" s="118" customFormat="1" ht="15.75" x14ac:dyDescent="0.2">
      <c r="A41" s="113" t="s">
        <v>163</v>
      </c>
      <c r="B41" s="124" t="s">
        <v>135</v>
      </c>
      <c r="C41" s="115"/>
      <c r="D41" s="115"/>
      <c r="E41" s="116"/>
      <c r="F41" s="117">
        <f t="shared" si="2"/>
        <v>0</v>
      </c>
      <c r="G41" s="110"/>
      <c r="H41" s="110"/>
      <c r="I41" s="110"/>
      <c r="J41" s="110"/>
      <c r="K41" s="110"/>
      <c r="L41" s="97"/>
      <c r="M41" s="97"/>
      <c r="N41" s="97"/>
      <c r="O41" s="97"/>
      <c r="P41" s="97"/>
      <c r="Q41" s="97"/>
      <c r="R41" s="97"/>
      <c r="S41" s="97"/>
      <c r="T41" s="97"/>
    </row>
    <row r="42" spans="1:20" s="118" customFormat="1" ht="15.75" x14ac:dyDescent="0.2">
      <c r="A42" s="113" t="s">
        <v>164</v>
      </c>
      <c r="B42" s="124" t="s">
        <v>135</v>
      </c>
      <c r="C42" s="115"/>
      <c r="D42" s="115"/>
      <c r="E42" s="116"/>
      <c r="F42" s="117">
        <f t="shared" si="2"/>
        <v>0</v>
      </c>
      <c r="G42" s="110"/>
      <c r="H42" s="110"/>
      <c r="I42" s="110"/>
      <c r="J42" s="110"/>
      <c r="K42" s="110"/>
      <c r="L42" s="97"/>
      <c r="M42" s="97"/>
      <c r="N42" s="97"/>
      <c r="O42" s="97"/>
      <c r="P42" s="97"/>
      <c r="Q42" s="97"/>
      <c r="R42" s="97"/>
      <c r="S42" s="97"/>
      <c r="T42" s="97"/>
    </row>
    <row r="43" spans="1:20" s="118" customFormat="1" ht="16.5" thickBot="1" x14ac:dyDescent="0.3">
      <c r="A43" s="113"/>
      <c r="B43" s="119" t="s">
        <v>165</v>
      </c>
      <c r="C43" s="115"/>
      <c r="D43" s="115"/>
      <c r="E43" s="120" t="s">
        <v>138</v>
      </c>
      <c r="F43" s="121">
        <f>SUM(F37:F42)</f>
        <v>0</v>
      </c>
      <c r="G43" s="110"/>
      <c r="H43" s="110"/>
      <c r="I43" s="110"/>
      <c r="J43" s="110"/>
      <c r="K43" s="110"/>
      <c r="L43" s="97"/>
      <c r="M43" s="97"/>
      <c r="N43" s="97"/>
      <c r="O43" s="97"/>
      <c r="P43" s="97"/>
      <c r="Q43" s="97"/>
      <c r="R43" s="97"/>
      <c r="S43" s="97"/>
      <c r="T43" s="97"/>
    </row>
    <row r="44" spans="1:20" s="118" customFormat="1" x14ac:dyDescent="0.2">
      <c r="A44" s="110"/>
      <c r="B44" s="110"/>
      <c r="C44" s="110"/>
      <c r="D44" s="110"/>
      <c r="E44" s="110"/>
      <c r="F44" s="110"/>
      <c r="G44" s="110"/>
      <c r="H44" s="110"/>
      <c r="I44" s="110"/>
      <c r="J44" s="110"/>
      <c r="K44" s="110"/>
      <c r="L44" s="97"/>
      <c r="M44" s="97"/>
      <c r="N44" s="97"/>
      <c r="O44" s="97"/>
      <c r="P44" s="97"/>
      <c r="Q44" s="97"/>
      <c r="R44" s="97"/>
      <c r="S44" s="97"/>
      <c r="T44" s="97"/>
    </row>
    <row r="45" spans="1:20" s="118" customFormat="1" ht="15.75" x14ac:dyDescent="0.2">
      <c r="A45" s="111">
        <v>2.4</v>
      </c>
      <c r="B45" s="107" t="s">
        <v>166</v>
      </c>
      <c r="C45" s="107"/>
      <c r="D45" s="107"/>
      <c r="E45" s="107"/>
      <c r="F45" s="112"/>
      <c r="G45" s="110"/>
      <c r="H45" s="110"/>
      <c r="I45" s="110"/>
      <c r="J45" s="110"/>
      <c r="K45" s="110"/>
      <c r="L45" s="97"/>
      <c r="M45" s="97"/>
      <c r="N45" s="97"/>
      <c r="O45" s="97"/>
      <c r="P45" s="97"/>
      <c r="Q45" s="97"/>
      <c r="R45" s="97"/>
      <c r="S45" s="97"/>
      <c r="T45" s="97"/>
    </row>
    <row r="46" spans="1:20" s="118" customFormat="1" ht="30" x14ac:dyDescent="0.2">
      <c r="A46" s="113" t="s">
        <v>167</v>
      </c>
      <c r="B46" s="124" t="s">
        <v>817</v>
      </c>
      <c r="C46" s="115" t="s">
        <v>18</v>
      </c>
      <c r="D46" s="115">
        <v>240</v>
      </c>
      <c r="E46" s="116"/>
      <c r="F46" s="117">
        <f t="shared" ref="F46:F53" si="3">D46*E46</f>
        <v>0</v>
      </c>
      <c r="G46" s="110"/>
      <c r="H46" s="110"/>
      <c r="I46" s="110"/>
      <c r="J46" s="110"/>
      <c r="K46" s="110"/>
      <c r="L46" s="97"/>
      <c r="M46" s="97"/>
      <c r="N46" s="97"/>
      <c r="O46" s="97"/>
      <c r="P46" s="97"/>
      <c r="Q46" s="97"/>
      <c r="R46" s="97"/>
      <c r="S46" s="97"/>
      <c r="T46" s="97"/>
    </row>
    <row r="47" spans="1:20" ht="45" x14ac:dyDescent="0.2">
      <c r="A47" s="113" t="s">
        <v>168</v>
      </c>
      <c r="B47" s="124" t="s">
        <v>820</v>
      </c>
      <c r="C47" s="115" t="s">
        <v>18</v>
      </c>
      <c r="D47" s="115">
        <v>240</v>
      </c>
      <c r="E47" s="116"/>
      <c r="F47" s="117">
        <f t="shared" si="3"/>
        <v>0</v>
      </c>
      <c r="G47" s="110"/>
      <c r="H47" s="110"/>
      <c r="I47" s="110"/>
      <c r="J47" s="110"/>
      <c r="K47" s="110"/>
    </row>
    <row r="48" spans="1:20" ht="15.75" x14ac:dyDescent="0.2">
      <c r="A48" s="113" t="s">
        <v>169</v>
      </c>
      <c r="B48" s="124" t="s">
        <v>174</v>
      </c>
      <c r="C48" s="115" t="s">
        <v>21</v>
      </c>
      <c r="D48" s="115">
        <v>6</v>
      </c>
      <c r="E48" s="116"/>
      <c r="F48" s="117">
        <f t="shared" si="3"/>
        <v>0</v>
      </c>
      <c r="G48" s="110"/>
      <c r="H48" s="110"/>
      <c r="I48" s="110"/>
      <c r="J48" s="110"/>
      <c r="K48" s="110"/>
    </row>
    <row r="49" spans="1:11" ht="15.75" x14ac:dyDescent="0.2">
      <c r="A49" s="113" t="s">
        <v>170</v>
      </c>
      <c r="B49" s="124" t="s">
        <v>176</v>
      </c>
      <c r="C49" s="115" t="s">
        <v>21</v>
      </c>
      <c r="D49" s="115">
        <v>6</v>
      </c>
      <c r="E49" s="116"/>
      <c r="F49" s="117">
        <f t="shared" si="3"/>
        <v>0</v>
      </c>
      <c r="G49" s="110"/>
      <c r="H49" s="110"/>
      <c r="I49" s="110"/>
      <c r="J49" s="110"/>
      <c r="K49" s="110"/>
    </row>
    <row r="50" spans="1:11" ht="15.75" x14ac:dyDescent="0.2">
      <c r="A50" s="113" t="s">
        <v>172</v>
      </c>
      <c r="B50" s="124" t="s">
        <v>818</v>
      </c>
      <c r="C50" s="115" t="s">
        <v>18</v>
      </c>
      <c r="D50" s="115">
        <v>240</v>
      </c>
      <c r="E50" s="116"/>
      <c r="F50" s="117">
        <f t="shared" si="3"/>
        <v>0</v>
      </c>
      <c r="G50" s="110"/>
      <c r="H50" s="110"/>
      <c r="I50" s="110"/>
      <c r="J50" s="110"/>
      <c r="K50" s="110"/>
    </row>
    <row r="51" spans="1:11" ht="15.75" x14ac:dyDescent="0.2">
      <c r="A51" s="113" t="s">
        <v>173</v>
      </c>
      <c r="B51" s="124" t="s">
        <v>180</v>
      </c>
      <c r="C51" s="115" t="s">
        <v>126</v>
      </c>
      <c r="D51" s="115">
        <v>6</v>
      </c>
      <c r="E51" s="116"/>
      <c r="F51" s="117">
        <f t="shared" si="3"/>
        <v>0</v>
      </c>
      <c r="G51" s="110"/>
      <c r="H51" s="110"/>
      <c r="I51" s="110"/>
      <c r="J51" s="110"/>
      <c r="K51" s="110"/>
    </row>
    <row r="52" spans="1:11" ht="15.75" x14ac:dyDescent="0.2">
      <c r="A52" s="113" t="s">
        <v>175</v>
      </c>
      <c r="B52" s="124" t="s">
        <v>135</v>
      </c>
      <c r="C52" s="115"/>
      <c r="D52" s="115"/>
      <c r="E52" s="116"/>
      <c r="F52" s="117">
        <f t="shared" si="3"/>
        <v>0</v>
      </c>
      <c r="G52" s="110"/>
      <c r="H52" s="110"/>
      <c r="I52" s="110"/>
      <c r="J52" s="110"/>
      <c r="K52" s="110"/>
    </row>
    <row r="53" spans="1:11" ht="15.75" x14ac:dyDescent="0.2">
      <c r="A53" s="113" t="s">
        <v>177</v>
      </c>
      <c r="B53" s="124" t="s">
        <v>135</v>
      </c>
      <c r="C53" s="115"/>
      <c r="D53" s="115"/>
      <c r="E53" s="116"/>
      <c r="F53" s="117">
        <f t="shared" si="3"/>
        <v>0</v>
      </c>
      <c r="G53" s="110"/>
      <c r="H53" s="110"/>
      <c r="I53" s="110"/>
      <c r="J53" s="110"/>
      <c r="K53" s="110"/>
    </row>
    <row r="54" spans="1:11" ht="16.5" thickBot="1" x14ac:dyDescent="0.3">
      <c r="A54" s="113"/>
      <c r="B54" s="119" t="s">
        <v>181</v>
      </c>
      <c r="C54" s="115"/>
      <c r="D54" s="115"/>
      <c r="E54" s="120" t="s">
        <v>138</v>
      </c>
      <c r="F54" s="121">
        <f>SUM(F46:F53)</f>
        <v>0</v>
      </c>
      <c r="G54" s="110"/>
      <c r="H54" s="110"/>
      <c r="I54" s="110"/>
      <c r="J54" s="110"/>
      <c r="K54" s="110"/>
    </row>
    <row r="55" spans="1:11" x14ac:dyDescent="0.2">
      <c r="A55" s="110"/>
      <c r="B55" s="110"/>
      <c r="C55" s="110"/>
      <c r="D55" s="110"/>
      <c r="E55" s="110"/>
      <c r="F55" s="110"/>
      <c r="G55" s="110"/>
      <c r="H55" s="110"/>
      <c r="I55" s="110"/>
      <c r="J55" s="110"/>
      <c r="K55" s="110"/>
    </row>
    <row r="56" spans="1:11" ht="15.75" x14ac:dyDescent="0.2">
      <c r="A56" s="111">
        <v>2.5</v>
      </c>
      <c r="B56" s="107" t="s">
        <v>182</v>
      </c>
      <c r="C56" s="107"/>
      <c r="D56" s="107"/>
      <c r="E56" s="107"/>
      <c r="F56" s="112"/>
      <c r="G56" s="110"/>
      <c r="H56" s="110"/>
      <c r="I56" s="110"/>
      <c r="J56" s="110"/>
      <c r="K56" s="110"/>
    </row>
    <row r="57" spans="1:11" ht="15.75" x14ac:dyDescent="0.2">
      <c r="A57" s="113" t="s">
        <v>183</v>
      </c>
      <c r="B57" s="124" t="s">
        <v>833</v>
      </c>
      <c r="C57" s="115" t="s">
        <v>18</v>
      </c>
      <c r="D57" s="115">
        <v>60</v>
      </c>
      <c r="E57" s="116"/>
      <c r="F57" s="117">
        <f t="shared" ref="F57:F65" si="4">D57*E57</f>
        <v>0</v>
      </c>
      <c r="G57" s="110"/>
      <c r="H57" s="110"/>
      <c r="I57" s="110"/>
      <c r="J57" s="110"/>
      <c r="K57" s="110"/>
    </row>
    <row r="58" spans="1:11" ht="15.75" x14ac:dyDescent="0.2">
      <c r="A58" s="113" t="s">
        <v>184</v>
      </c>
      <c r="B58" s="124" t="s">
        <v>822</v>
      </c>
      <c r="C58" s="115" t="s">
        <v>21</v>
      </c>
      <c r="D58" s="115">
        <v>6</v>
      </c>
      <c r="E58" s="116"/>
      <c r="F58" s="117">
        <f t="shared" si="4"/>
        <v>0</v>
      </c>
      <c r="G58" s="110"/>
      <c r="H58" s="110"/>
      <c r="I58" s="110"/>
      <c r="J58" s="110"/>
      <c r="K58" s="110"/>
    </row>
    <row r="59" spans="1:11" ht="15.75" x14ac:dyDescent="0.2">
      <c r="A59" s="113" t="s">
        <v>185</v>
      </c>
      <c r="B59" s="124" t="s">
        <v>823</v>
      </c>
      <c r="C59" s="115" t="s">
        <v>21</v>
      </c>
      <c r="D59" s="115">
        <v>6</v>
      </c>
      <c r="E59" s="116"/>
      <c r="F59" s="117">
        <f t="shared" si="4"/>
        <v>0</v>
      </c>
      <c r="G59" s="110"/>
      <c r="H59" s="110"/>
      <c r="I59" s="110"/>
      <c r="J59" s="110"/>
      <c r="K59" s="110"/>
    </row>
    <row r="60" spans="1:11" ht="15.75" x14ac:dyDescent="0.2">
      <c r="A60" s="113" t="s">
        <v>186</v>
      </c>
      <c r="B60" s="124" t="s">
        <v>816</v>
      </c>
      <c r="C60" s="115" t="s">
        <v>18</v>
      </c>
      <c r="D60" s="115">
        <v>60</v>
      </c>
      <c r="E60" s="116"/>
      <c r="F60" s="117">
        <f t="shared" si="4"/>
        <v>0</v>
      </c>
      <c r="G60" s="110"/>
      <c r="H60" s="110"/>
      <c r="I60" s="110"/>
      <c r="J60" s="110"/>
      <c r="K60" s="110"/>
    </row>
    <row r="61" spans="1:11" ht="30" x14ac:dyDescent="0.2">
      <c r="A61" s="113" t="s">
        <v>187</v>
      </c>
      <c r="B61" s="124" t="s">
        <v>188</v>
      </c>
      <c r="C61" s="115" t="s">
        <v>21</v>
      </c>
      <c r="D61" s="115">
        <v>1</v>
      </c>
      <c r="E61" s="116"/>
      <c r="F61" s="117">
        <f t="shared" si="4"/>
        <v>0</v>
      </c>
      <c r="G61" s="110"/>
      <c r="H61" s="110"/>
      <c r="I61" s="110"/>
      <c r="J61" s="110"/>
      <c r="K61" s="110"/>
    </row>
    <row r="62" spans="1:11" ht="15.75" x14ac:dyDescent="0.2">
      <c r="A62" s="113" t="s">
        <v>189</v>
      </c>
      <c r="B62" s="124" t="s">
        <v>190</v>
      </c>
      <c r="C62" s="115" t="s">
        <v>21</v>
      </c>
      <c r="D62" s="115">
        <v>1</v>
      </c>
      <c r="E62" s="116"/>
      <c r="F62" s="117">
        <f t="shared" si="4"/>
        <v>0</v>
      </c>
      <c r="G62" s="110"/>
      <c r="H62" s="110"/>
      <c r="I62" s="110"/>
      <c r="J62" s="110"/>
      <c r="K62" s="110"/>
    </row>
    <row r="63" spans="1:11" ht="15.75" x14ac:dyDescent="0.2">
      <c r="A63" s="113" t="s">
        <v>191</v>
      </c>
      <c r="B63" s="124" t="s">
        <v>824</v>
      </c>
      <c r="C63" s="115" t="s">
        <v>18</v>
      </c>
      <c r="D63" s="115">
        <v>60</v>
      </c>
      <c r="E63" s="116"/>
      <c r="F63" s="117">
        <f t="shared" si="4"/>
        <v>0</v>
      </c>
      <c r="G63" s="110"/>
      <c r="H63" s="110"/>
      <c r="I63" s="110"/>
      <c r="J63" s="110"/>
      <c r="K63" s="110"/>
    </row>
    <row r="64" spans="1:11" ht="15.75" x14ac:dyDescent="0.2">
      <c r="A64" s="113" t="s">
        <v>192</v>
      </c>
      <c r="B64" s="124" t="s">
        <v>135</v>
      </c>
      <c r="C64" s="115"/>
      <c r="D64" s="115"/>
      <c r="E64" s="116"/>
      <c r="F64" s="117">
        <f t="shared" si="4"/>
        <v>0</v>
      </c>
      <c r="G64" s="110"/>
      <c r="H64" s="110"/>
      <c r="I64" s="110"/>
      <c r="J64" s="110"/>
      <c r="K64" s="110"/>
    </row>
    <row r="65" spans="1:11" ht="15.75" x14ac:dyDescent="0.2">
      <c r="A65" s="113" t="s">
        <v>193</v>
      </c>
      <c r="B65" s="124" t="s">
        <v>135</v>
      </c>
      <c r="C65" s="115"/>
      <c r="D65" s="115"/>
      <c r="E65" s="116"/>
      <c r="F65" s="117">
        <f t="shared" si="4"/>
        <v>0</v>
      </c>
      <c r="G65" s="110"/>
      <c r="H65" s="110"/>
      <c r="I65" s="110"/>
      <c r="J65" s="110"/>
      <c r="K65" s="110"/>
    </row>
    <row r="66" spans="1:11" ht="16.5" thickBot="1" x14ac:dyDescent="0.3">
      <c r="A66" s="113"/>
      <c r="B66" s="119" t="s">
        <v>194</v>
      </c>
      <c r="C66" s="115"/>
      <c r="D66" s="115"/>
      <c r="E66" s="120" t="s">
        <v>138</v>
      </c>
      <c r="F66" s="121">
        <f>SUM(F57:F65)</f>
        <v>0</v>
      </c>
      <c r="G66" s="110"/>
      <c r="H66" s="110"/>
      <c r="I66" s="110"/>
      <c r="J66" s="110"/>
      <c r="K66" s="110"/>
    </row>
    <row r="67" spans="1:11" x14ac:dyDescent="0.2">
      <c r="A67" s="110"/>
      <c r="B67" s="110"/>
      <c r="C67" s="110"/>
      <c r="D67" s="110"/>
      <c r="E67" s="110"/>
      <c r="F67" s="110"/>
      <c r="G67" s="110"/>
      <c r="H67" s="110"/>
      <c r="I67" s="110"/>
      <c r="J67" s="110"/>
      <c r="K67" s="110"/>
    </row>
    <row r="68" spans="1:11" ht="15.75" x14ac:dyDescent="0.2">
      <c r="A68" s="111">
        <v>2.6</v>
      </c>
      <c r="B68" s="107" t="s">
        <v>195</v>
      </c>
      <c r="C68" s="107"/>
      <c r="D68" s="107"/>
      <c r="E68" s="107"/>
      <c r="F68" s="112"/>
      <c r="G68" s="110"/>
      <c r="H68" s="110"/>
      <c r="I68" s="110"/>
      <c r="J68" s="110"/>
      <c r="K68" s="110"/>
    </row>
    <row r="69" spans="1:11" ht="117" customHeight="1" x14ac:dyDescent="0.2">
      <c r="A69" s="113"/>
      <c r="B69" s="114" t="s">
        <v>810</v>
      </c>
      <c r="C69" s="115"/>
      <c r="D69" s="115"/>
      <c r="E69" s="116"/>
      <c r="F69" s="117"/>
      <c r="G69" s="110"/>
      <c r="H69" s="110"/>
      <c r="I69" s="110"/>
      <c r="J69" s="110"/>
      <c r="K69" s="110"/>
    </row>
    <row r="70" spans="1:11" ht="45" x14ac:dyDescent="0.2">
      <c r="A70" s="113" t="s">
        <v>196</v>
      </c>
      <c r="B70" s="124" t="s">
        <v>356</v>
      </c>
      <c r="C70" s="115" t="s">
        <v>18</v>
      </c>
      <c r="D70" s="115">
        <v>30</v>
      </c>
      <c r="E70" s="116"/>
      <c r="F70" s="117">
        <f t="shared" ref="F70:F75" si="5">D70*E70</f>
        <v>0</v>
      </c>
      <c r="G70" s="110"/>
      <c r="H70" s="110"/>
      <c r="I70" s="110"/>
      <c r="J70" s="110"/>
      <c r="K70" s="110"/>
    </row>
    <row r="71" spans="1:11" ht="30" x14ac:dyDescent="0.2">
      <c r="A71" s="113" t="s">
        <v>197</v>
      </c>
      <c r="B71" s="124" t="s">
        <v>838</v>
      </c>
      <c r="C71" s="115" t="s">
        <v>18</v>
      </c>
      <c r="D71" s="115">
        <v>240</v>
      </c>
      <c r="E71" s="116"/>
      <c r="F71" s="117">
        <f t="shared" si="5"/>
        <v>0</v>
      </c>
      <c r="G71" s="110"/>
      <c r="H71" s="110"/>
      <c r="I71" s="110"/>
      <c r="J71" s="110"/>
      <c r="K71" s="110"/>
    </row>
    <row r="72" spans="1:11" ht="30" x14ac:dyDescent="0.2">
      <c r="A72" s="113" t="s">
        <v>198</v>
      </c>
      <c r="B72" s="124" t="s">
        <v>357</v>
      </c>
      <c r="C72" s="115" t="s">
        <v>18</v>
      </c>
      <c r="D72" s="115">
        <v>240</v>
      </c>
      <c r="E72" s="116"/>
      <c r="F72" s="117">
        <f t="shared" si="5"/>
        <v>0</v>
      </c>
      <c r="G72" s="110"/>
      <c r="H72" s="110"/>
      <c r="I72" s="110"/>
      <c r="J72" s="110"/>
      <c r="K72" s="110"/>
    </row>
    <row r="73" spans="1:11" ht="15.75" x14ac:dyDescent="0.2">
      <c r="A73" s="113" t="s">
        <v>199</v>
      </c>
      <c r="B73" s="124" t="s">
        <v>201</v>
      </c>
      <c r="C73" s="115" t="s">
        <v>827</v>
      </c>
      <c r="D73" s="115">
        <v>1</v>
      </c>
      <c r="E73" s="116"/>
      <c r="F73" s="117">
        <f t="shared" si="5"/>
        <v>0</v>
      </c>
      <c r="G73" s="110"/>
      <c r="H73" s="110"/>
      <c r="I73" s="110"/>
      <c r="J73" s="110"/>
      <c r="K73" s="110"/>
    </row>
    <row r="74" spans="1:11" ht="15.75" x14ac:dyDescent="0.2">
      <c r="A74" s="113" t="s">
        <v>200</v>
      </c>
      <c r="B74" s="124" t="s">
        <v>135</v>
      </c>
      <c r="C74" s="115"/>
      <c r="D74" s="115"/>
      <c r="E74" s="116"/>
      <c r="F74" s="117">
        <f t="shared" si="5"/>
        <v>0</v>
      </c>
      <c r="G74" s="110"/>
      <c r="H74" s="110"/>
      <c r="I74" s="110"/>
      <c r="J74" s="110"/>
      <c r="K74" s="110"/>
    </row>
    <row r="75" spans="1:11" ht="15.75" x14ac:dyDescent="0.2">
      <c r="A75" s="113" t="s">
        <v>202</v>
      </c>
      <c r="B75" s="124" t="s">
        <v>135</v>
      </c>
      <c r="C75" s="115"/>
      <c r="D75" s="115"/>
      <c r="E75" s="116"/>
      <c r="F75" s="117">
        <f t="shared" si="5"/>
        <v>0</v>
      </c>
      <c r="G75" s="110"/>
      <c r="H75" s="110"/>
      <c r="I75" s="110"/>
      <c r="J75" s="110"/>
      <c r="K75" s="110"/>
    </row>
    <row r="76" spans="1:11" ht="16.5" thickBot="1" x14ac:dyDescent="0.3">
      <c r="A76" s="113"/>
      <c r="B76" s="119" t="s">
        <v>203</v>
      </c>
      <c r="C76" s="115"/>
      <c r="D76" s="115"/>
      <c r="E76" s="120" t="s">
        <v>138</v>
      </c>
      <c r="F76" s="121">
        <f>SUM(F70:F75)</f>
        <v>0</v>
      </c>
      <c r="G76" s="110"/>
      <c r="H76" s="110"/>
      <c r="I76" s="110"/>
      <c r="J76" s="110"/>
      <c r="K76" s="110"/>
    </row>
    <row r="77" spans="1:11" x14ac:dyDescent="0.2">
      <c r="A77" s="110"/>
      <c r="B77" s="110"/>
      <c r="C77" s="110"/>
      <c r="D77" s="110"/>
      <c r="E77" s="110"/>
      <c r="F77" s="110"/>
      <c r="G77" s="110"/>
      <c r="H77" s="110"/>
      <c r="I77" s="110"/>
      <c r="J77" s="110"/>
      <c r="K77" s="110"/>
    </row>
    <row r="78" spans="1:11" ht="15.75" x14ac:dyDescent="0.2">
      <c r="A78" s="111">
        <v>2.7</v>
      </c>
      <c r="B78" s="107" t="s">
        <v>204</v>
      </c>
      <c r="C78" s="107"/>
      <c r="D78" s="107"/>
      <c r="E78" s="107"/>
      <c r="F78" s="112"/>
      <c r="G78" s="110"/>
      <c r="H78" s="110"/>
      <c r="I78" s="110"/>
      <c r="J78" s="110"/>
      <c r="K78" s="110"/>
    </row>
    <row r="79" spans="1:11" ht="15.75" x14ac:dyDescent="0.2">
      <c r="A79" s="113" t="s">
        <v>205</v>
      </c>
      <c r="B79" s="124" t="s">
        <v>836</v>
      </c>
      <c r="C79" s="115" t="s">
        <v>21</v>
      </c>
      <c r="D79" s="115">
        <v>6</v>
      </c>
      <c r="E79" s="116"/>
      <c r="F79" s="117">
        <f t="shared" ref="F79:F89" si="6">D79*E79</f>
        <v>0</v>
      </c>
      <c r="G79" s="110"/>
      <c r="H79" s="110"/>
      <c r="I79" s="110"/>
      <c r="J79" s="110"/>
      <c r="K79" s="110"/>
    </row>
    <row r="80" spans="1:11" ht="15.75" x14ac:dyDescent="0.2">
      <c r="A80" s="113" t="s">
        <v>206</v>
      </c>
      <c r="B80" s="124" t="s">
        <v>207</v>
      </c>
      <c r="C80" s="115" t="s">
        <v>21</v>
      </c>
      <c r="D80" s="115">
        <v>6</v>
      </c>
      <c r="E80" s="116"/>
      <c r="F80" s="117">
        <f t="shared" si="6"/>
        <v>0</v>
      </c>
      <c r="G80" s="110"/>
      <c r="H80" s="110"/>
      <c r="I80" s="110"/>
      <c r="J80" s="110"/>
      <c r="K80" s="110"/>
    </row>
    <row r="81" spans="1:11" ht="15.75" x14ac:dyDescent="0.2">
      <c r="A81" s="113" t="s">
        <v>208</v>
      </c>
      <c r="B81" s="124" t="s">
        <v>832</v>
      </c>
      <c r="C81" s="115" t="s">
        <v>21</v>
      </c>
      <c r="D81" s="115">
        <v>12</v>
      </c>
      <c r="E81" s="116"/>
      <c r="F81" s="117">
        <f t="shared" si="6"/>
        <v>0</v>
      </c>
      <c r="G81" s="110"/>
      <c r="H81" s="110"/>
      <c r="I81" s="110"/>
      <c r="J81" s="110"/>
      <c r="K81" s="110"/>
    </row>
    <row r="82" spans="1:11" ht="15.75" x14ac:dyDescent="0.2">
      <c r="A82" s="113" t="s">
        <v>209</v>
      </c>
      <c r="B82" s="124" t="s">
        <v>831</v>
      </c>
      <c r="C82" s="115" t="s">
        <v>21</v>
      </c>
      <c r="D82" s="115">
        <v>12</v>
      </c>
      <c r="E82" s="116"/>
      <c r="F82" s="117"/>
      <c r="G82" s="110"/>
      <c r="H82" s="110"/>
      <c r="I82" s="110"/>
      <c r="J82" s="110"/>
      <c r="K82" s="110"/>
    </row>
    <row r="83" spans="1:11" ht="30" x14ac:dyDescent="0.2">
      <c r="A83" s="113" t="s">
        <v>210</v>
      </c>
      <c r="B83" s="124" t="s">
        <v>211</v>
      </c>
      <c r="C83" s="115" t="s">
        <v>13</v>
      </c>
      <c r="D83" s="115">
        <v>1</v>
      </c>
      <c r="E83" s="116"/>
      <c r="F83" s="117">
        <f t="shared" si="6"/>
        <v>0</v>
      </c>
      <c r="G83" s="110"/>
      <c r="H83" s="110"/>
      <c r="I83" s="110"/>
      <c r="J83" s="110"/>
      <c r="K83" s="110"/>
    </row>
    <row r="84" spans="1:11" ht="15.75" x14ac:dyDescent="0.2">
      <c r="A84" s="113" t="s">
        <v>212</v>
      </c>
      <c r="B84" s="124" t="s">
        <v>837</v>
      </c>
      <c r="C84" s="115" t="s">
        <v>21</v>
      </c>
      <c r="D84" s="115">
        <v>6</v>
      </c>
      <c r="E84" s="116"/>
      <c r="F84" s="117">
        <f t="shared" si="6"/>
        <v>0</v>
      </c>
      <c r="G84" s="110"/>
      <c r="H84" s="110"/>
      <c r="I84" s="110"/>
      <c r="J84" s="110"/>
      <c r="K84" s="110"/>
    </row>
    <row r="85" spans="1:11" ht="15.75" x14ac:dyDescent="0.2">
      <c r="A85" s="113" t="s">
        <v>213</v>
      </c>
      <c r="B85" s="124" t="s">
        <v>214</v>
      </c>
      <c r="C85" s="115" t="s">
        <v>18</v>
      </c>
      <c r="D85" s="115">
        <v>80</v>
      </c>
      <c r="E85" s="116"/>
      <c r="F85" s="117">
        <f t="shared" si="6"/>
        <v>0</v>
      </c>
      <c r="G85" s="110"/>
      <c r="H85" s="110"/>
      <c r="I85" s="110"/>
      <c r="J85" s="110"/>
      <c r="K85" s="110"/>
    </row>
    <row r="86" spans="1:11" ht="15.75" x14ac:dyDescent="0.2">
      <c r="A86" s="113" t="s">
        <v>215</v>
      </c>
      <c r="B86" s="124" t="s">
        <v>216</v>
      </c>
      <c r="C86" s="115" t="s">
        <v>13</v>
      </c>
      <c r="D86" s="115">
        <v>1</v>
      </c>
      <c r="E86" s="116"/>
      <c r="F86" s="117">
        <f t="shared" si="6"/>
        <v>0</v>
      </c>
      <c r="G86" s="110"/>
      <c r="H86" s="110"/>
      <c r="I86" s="110"/>
      <c r="J86" s="110"/>
      <c r="K86" s="110"/>
    </row>
    <row r="87" spans="1:11" ht="15.75" x14ac:dyDescent="0.2">
      <c r="A87" s="113" t="s">
        <v>217</v>
      </c>
      <c r="B87" s="124" t="s">
        <v>218</v>
      </c>
      <c r="C87" s="115" t="s">
        <v>13</v>
      </c>
      <c r="D87" s="115">
        <v>1</v>
      </c>
      <c r="E87" s="116"/>
      <c r="F87" s="117">
        <f t="shared" si="6"/>
        <v>0</v>
      </c>
      <c r="G87" s="110"/>
      <c r="H87" s="110"/>
      <c r="I87" s="110"/>
      <c r="J87" s="110"/>
      <c r="K87" s="110"/>
    </row>
    <row r="88" spans="1:11" ht="15.75" x14ac:dyDescent="0.2">
      <c r="A88" s="113" t="s">
        <v>219</v>
      </c>
      <c r="B88" s="124" t="s">
        <v>135</v>
      </c>
      <c r="C88" s="115"/>
      <c r="D88" s="115"/>
      <c r="E88" s="116"/>
      <c r="F88" s="117">
        <f t="shared" si="6"/>
        <v>0</v>
      </c>
      <c r="G88" s="110"/>
      <c r="H88" s="110"/>
      <c r="I88" s="110"/>
      <c r="J88" s="110"/>
      <c r="K88" s="110"/>
    </row>
    <row r="89" spans="1:11" ht="15.75" x14ac:dyDescent="0.2">
      <c r="A89" s="113" t="s">
        <v>221</v>
      </c>
      <c r="B89" s="124" t="s">
        <v>135</v>
      </c>
      <c r="C89" s="115"/>
      <c r="D89" s="115"/>
      <c r="E89" s="116"/>
      <c r="F89" s="117">
        <f t="shared" si="6"/>
        <v>0</v>
      </c>
      <c r="G89" s="110"/>
      <c r="H89" s="110"/>
      <c r="I89" s="110"/>
      <c r="J89" s="110"/>
      <c r="K89" s="110"/>
    </row>
    <row r="90" spans="1:11" ht="16.5" thickBot="1" x14ac:dyDescent="0.3">
      <c r="A90" s="113"/>
      <c r="B90" s="119" t="s">
        <v>222</v>
      </c>
      <c r="C90" s="115"/>
      <c r="D90" s="115"/>
      <c r="E90" s="120" t="s">
        <v>138</v>
      </c>
      <c r="F90" s="121">
        <f>SUM(F79:F89)</f>
        <v>0</v>
      </c>
      <c r="G90" s="110"/>
      <c r="H90" s="110"/>
      <c r="I90" s="110"/>
      <c r="J90" s="110"/>
      <c r="K90" s="110"/>
    </row>
    <row r="91" spans="1:11" x14ac:dyDescent="0.2">
      <c r="A91" s="110"/>
      <c r="B91" s="110"/>
      <c r="C91" s="110"/>
      <c r="D91" s="110"/>
      <c r="E91" s="110"/>
      <c r="F91" s="110"/>
      <c r="G91" s="110"/>
      <c r="H91" s="110"/>
      <c r="I91" s="110"/>
      <c r="J91" s="110"/>
      <c r="K91" s="110"/>
    </row>
    <row r="92" spans="1:11" ht="15.75" x14ac:dyDescent="0.2">
      <c r="A92" s="111">
        <v>2.8</v>
      </c>
      <c r="B92" s="107" t="s">
        <v>223</v>
      </c>
      <c r="C92" s="107"/>
      <c r="D92" s="107"/>
      <c r="E92" s="107"/>
      <c r="F92" s="112"/>
      <c r="G92" s="110"/>
      <c r="H92" s="110"/>
      <c r="I92" s="110"/>
      <c r="J92" s="110"/>
      <c r="K92" s="110"/>
    </row>
    <row r="93" spans="1:11" ht="45" customHeight="1" x14ac:dyDescent="0.2">
      <c r="A93" s="113" t="s">
        <v>224</v>
      </c>
      <c r="B93" s="124" t="s">
        <v>227</v>
      </c>
      <c r="C93" s="115" t="s">
        <v>827</v>
      </c>
      <c r="D93" s="115">
        <v>1</v>
      </c>
      <c r="E93" s="116"/>
      <c r="F93" s="197" t="s">
        <v>845</v>
      </c>
      <c r="G93" s="110"/>
      <c r="H93" s="110"/>
      <c r="I93" s="110"/>
      <c r="J93" s="110"/>
      <c r="K93" s="110"/>
    </row>
    <row r="94" spans="1:11" ht="15.75" x14ac:dyDescent="0.2">
      <c r="A94" s="113" t="s">
        <v>225</v>
      </c>
      <c r="B94" s="124" t="s">
        <v>171</v>
      </c>
      <c r="C94" s="115" t="s">
        <v>827</v>
      </c>
      <c r="D94" s="115">
        <v>1</v>
      </c>
      <c r="E94" s="116"/>
      <c r="F94" s="198"/>
      <c r="G94" s="110"/>
      <c r="H94" s="110"/>
      <c r="I94" s="110"/>
      <c r="J94" s="110"/>
      <c r="K94" s="110"/>
    </row>
    <row r="95" spans="1:11" ht="15.75" x14ac:dyDescent="0.2">
      <c r="A95" s="113" t="s">
        <v>226</v>
      </c>
      <c r="B95" s="124" t="s">
        <v>135</v>
      </c>
      <c r="C95" s="115"/>
      <c r="D95" s="115"/>
      <c r="E95" s="116"/>
      <c r="F95" s="198"/>
      <c r="G95" s="110"/>
      <c r="H95" s="110"/>
      <c r="I95" s="110"/>
      <c r="J95" s="110"/>
      <c r="K95" s="110"/>
    </row>
    <row r="96" spans="1:11" ht="15.75" x14ac:dyDescent="0.2">
      <c r="A96" s="113" t="s">
        <v>839</v>
      </c>
      <c r="B96" s="124" t="s">
        <v>135</v>
      </c>
      <c r="C96" s="115"/>
      <c r="D96" s="115"/>
      <c r="E96" s="116"/>
      <c r="F96" s="199"/>
      <c r="G96" s="110"/>
      <c r="H96" s="110"/>
      <c r="I96" s="110"/>
      <c r="J96" s="110"/>
      <c r="K96" s="110"/>
    </row>
    <row r="97" spans="1:11" ht="16.5" thickBot="1" x14ac:dyDescent="0.3">
      <c r="A97" s="221"/>
      <c r="B97" s="222" t="s">
        <v>830</v>
      </c>
      <c r="C97" s="223"/>
      <c r="D97" s="223"/>
      <c r="E97" s="224" t="s">
        <v>138</v>
      </c>
      <c r="F97" s="225">
        <f>458546.734</f>
        <v>458546.734</v>
      </c>
      <c r="G97" s="110"/>
      <c r="H97" s="110"/>
      <c r="I97" s="110"/>
      <c r="J97" s="110"/>
      <c r="K97" s="110"/>
    </row>
    <row r="98" spans="1:11" x14ac:dyDescent="0.2">
      <c r="A98" s="110"/>
      <c r="B98" s="110"/>
      <c r="C98" s="110"/>
      <c r="D98" s="110"/>
      <c r="E98" s="110"/>
      <c r="F98" s="110"/>
      <c r="G98" s="110"/>
      <c r="H98" s="110"/>
      <c r="I98" s="110"/>
      <c r="J98" s="110"/>
      <c r="K98" s="110"/>
    </row>
    <row r="99" spans="1:11" ht="15.75" x14ac:dyDescent="0.2">
      <c r="A99" s="111">
        <v>2.9</v>
      </c>
      <c r="B99" s="107" t="s">
        <v>228</v>
      </c>
      <c r="C99" s="107"/>
      <c r="D99" s="107"/>
      <c r="E99" s="107"/>
      <c r="F99" s="112"/>
      <c r="G99" s="110"/>
      <c r="H99" s="110"/>
      <c r="I99" s="110"/>
      <c r="J99" s="110"/>
      <c r="K99" s="110"/>
    </row>
    <row r="100" spans="1:11" ht="75" x14ac:dyDescent="0.2">
      <c r="A100" s="113"/>
      <c r="B100" s="114" t="s">
        <v>229</v>
      </c>
      <c r="C100" s="115"/>
      <c r="D100" s="115"/>
      <c r="E100" s="116"/>
      <c r="F100" s="117"/>
      <c r="G100" s="110"/>
      <c r="H100" s="110"/>
      <c r="I100" s="110"/>
      <c r="J100" s="110"/>
      <c r="K100" s="110"/>
    </row>
    <row r="101" spans="1:11" ht="30" x14ac:dyDescent="0.2">
      <c r="A101" s="113" t="s">
        <v>230</v>
      </c>
      <c r="B101" s="124" t="s">
        <v>231</v>
      </c>
      <c r="C101" s="115" t="s">
        <v>827</v>
      </c>
      <c r="D101" s="115">
        <v>1</v>
      </c>
      <c r="E101" s="116"/>
      <c r="F101" s="117">
        <f t="shared" ref="F101:F106" si="7">D101*E101</f>
        <v>0</v>
      </c>
      <c r="G101" s="110"/>
      <c r="H101" s="110"/>
      <c r="I101" s="110"/>
      <c r="J101" s="110"/>
      <c r="K101" s="110"/>
    </row>
    <row r="102" spans="1:11" ht="15.75" x14ac:dyDescent="0.2">
      <c r="A102" s="113" t="s">
        <v>232</v>
      </c>
      <c r="B102" s="124" t="s">
        <v>233</v>
      </c>
      <c r="C102" s="115" t="s">
        <v>13</v>
      </c>
      <c r="D102" s="115">
        <v>1</v>
      </c>
      <c r="E102" s="116"/>
      <c r="F102" s="117">
        <f t="shared" si="7"/>
        <v>0</v>
      </c>
      <c r="G102" s="110"/>
      <c r="H102" s="110"/>
      <c r="I102" s="110"/>
      <c r="J102" s="110"/>
      <c r="K102" s="110"/>
    </row>
    <row r="103" spans="1:11" ht="15.75" x14ac:dyDescent="0.2">
      <c r="A103" s="113" t="s">
        <v>234</v>
      </c>
      <c r="B103" s="124" t="s">
        <v>235</v>
      </c>
      <c r="C103" s="115" t="s">
        <v>827</v>
      </c>
      <c r="D103" s="115">
        <v>1</v>
      </c>
      <c r="E103" s="116"/>
      <c r="F103" s="117">
        <f t="shared" si="7"/>
        <v>0</v>
      </c>
      <c r="G103" s="110"/>
      <c r="H103" s="110"/>
      <c r="I103" s="110"/>
      <c r="J103" s="110"/>
      <c r="K103" s="110"/>
    </row>
    <row r="104" spans="1:11" ht="15.75" x14ac:dyDescent="0.2">
      <c r="A104" s="113" t="s">
        <v>236</v>
      </c>
      <c r="B104" s="124" t="s">
        <v>237</v>
      </c>
      <c r="C104" s="115" t="s">
        <v>13</v>
      </c>
      <c r="D104" s="115">
        <v>1</v>
      </c>
      <c r="E104" s="116"/>
      <c r="F104" s="117">
        <f t="shared" si="7"/>
        <v>0</v>
      </c>
      <c r="G104" s="110"/>
      <c r="H104" s="110"/>
      <c r="I104" s="110"/>
      <c r="J104" s="110"/>
      <c r="K104" s="110"/>
    </row>
    <row r="105" spans="1:11" ht="15.75" x14ac:dyDescent="0.2">
      <c r="A105" s="113" t="s">
        <v>238</v>
      </c>
      <c r="B105" s="124" t="s">
        <v>135</v>
      </c>
      <c r="C105" s="115"/>
      <c r="D105" s="115"/>
      <c r="E105" s="116"/>
      <c r="F105" s="117">
        <f t="shared" si="7"/>
        <v>0</v>
      </c>
      <c r="G105" s="110"/>
      <c r="H105" s="110"/>
      <c r="I105" s="110"/>
      <c r="J105" s="110"/>
      <c r="K105" s="110"/>
    </row>
    <row r="106" spans="1:11" ht="15.75" x14ac:dyDescent="0.2">
      <c r="A106" s="113" t="s">
        <v>239</v>
      </c>
      <c r="B106" s="124" t="s">
        <v>135</v>
      </c>
      <c r="C106" s="115"/>
      <c r="D106" s="115"/>
      <c r="E106" s="116"/>
      <c r="F106" s="117">
        <f t="shared" si="7"/>
        <v>0</v>
      </c>
      <c r="G106" s="110"/>
      <c r="H106" s="110"/>
      <c r="I106" s="110"/>
      <c r="J106" s="110"/>
      <c r="K106" s="110"/>
    </row>
    <row r="107" spans="1:11" ht="16.5" thickBot="1" x14ac:dyDescent="0.3">
      <c r="A107" s="113"/>
      <c r="B107" s="119" t="s">
        <v>240</v>
      </c>
      <c r="C107" s="115"/>
      <c r="D107" s="115"/>
      <c r="E107" s="120" t="s">
        <v>138</v>
      </c>
      <c r="F107" s="121">
        <f>SUM(F101:F106)</f>
        <v>0</v>
      </c>
      <c r="G107" s="110"/>
      <c r="H107" s="110"/>
      <c r="I107" s="110"/>
      <c r="J107" s="110"/>
      <c r="K107" s="110"/>
    </row>
    <row r="108" spans="1:11" x14ac:dyDescent="0.2">
      <c r="A108" s="110"/>
      <c r="B108" s="110"/>
      <c r="C108" s="110"/>
      <c r="D108" s="110"/>
      <c r="E108" s="110"/>
      <c r="F108" s="110"/>
      <c r="G108" s="110"/>
      <c r="H108" s="110"/>
      <c r="I108" s="110"/>
      <c r="J108" s="110"/>
      <c r="K108" s="110"/>
    </row>
    <row r="109" spans="1:11" ht="15.75" x14ac:dyDescent="0.2">
      <c r="A109" s="169" t="s">
        <v>241</v>
      </c>
      <c r="B109" s="107" t="s">
        <v>250</v>
      </c>
      <c r="C109" s="107"/>
      <c r="D109" s="107"/>
      <c r="E109" s="107"/>
      <c r="F109" s="112"/>
      <c r="G109" s="110"/>
      <c r="H109" s="110"/>
      <c r="I109" s="110"/>
      <c r="J109" s="110"/>
      <c r="K109" s="110"/>
    </row>
    <row r="110" spans="1:11" ht="15.75" x14ac:dyDescent="0.2">
      <c r="A110" s="113" t="s">
        <v>242</v>
      </c>
      <c r="B110" s="124" t="s">
        <v>358</v>
      </c>
      <c r="C110" s="115" t="s">
        <v>21</v>
      </c>
      <c r="D110" s="115">
        <v>6</v>
      </c>
      <c r="E110" s="116"/>
      <c r="F110" s="117">
        <f t="shared" ref="F110:F120" si="8">D110*E110</f>
        <v>0</v>
      </c>
      <c r="G110" s="110"/>
      <c r="H110" s="110"/>
      <c r="I110" s="110"/>
      <c r="J110" s="110"/>
      <c r="K110" s="110"/>
    </row>
    <row r="111" spans="1:11" ht="15.75" x14ac:dyDescent="0.2">
      <c r="A111" s="113" t="s">
        <v>243</v>
      </c>
      <c r="B111" s="124" t="s">
        <v>359</v>
      </c>
      <c r="C111" s="115" t="s">
        <v>21</v>
      </c>
      <c r="D111" s="115">
        <v>6</v>
      </c>
      <c r="E111" s="116"/>
      <c r="F111" s="117">
        <f t="shared" si="8"/>
        <v>0</v>
      </c>
      <c r="G111" s="110"/>
      <c r="H111" s="110"/>
      <c r="I111" s="110"/>
      <c r="J111" s="110"/>
      <c r="K111" s="110"/>
    </row>
    <row r="112" spans="1:11" ht="15.75" x14ac:dyDescent="0.2">
      <c r="A112" s="113" t="s">
        <v>244</v>
      </c>
      <c r="B112" s="124" t="s">
        <v>254</v>
      </c>
      <c r="C112" s="115" t="s">
        <v>21</v>
      </c>
      <c r="D112" s="115">
        <v>6</v>
      </c>
      <c r="E112" s="116"/>
      <c r="F112" s="117">
        <f t="shared" si="8"/>
        <v>0</v>
      </c>
      <c r="G112" s="110"/>
      <c r="H112" s="110"/>
      <c r="I112" s="110"/>
      <c r="J112" s="110"/>
      <c r="K112" s="110"/>
    </row>
    <row r="113" spans="1:11" ht="15.75" x14ac:dyDescent="0.2">
      <c r="A113" s="113" t="s">
        <v>245</v>
      </c>
      <c r="B113" s="124" t="s">
        <v>255</v>
      </c>
      <c r="C113" s="115" t="s">
        <v>21</v>
      </c>
      <c r="D113" s="115">
        <v>1</v>
      </c>
      <c r="E113" s="116"/>
      <c r="F113" s="117">
        <f t="shared" si="8"/>
        <v>0</v>
      </c>
      <c r="G113" s="110"/>
      <c r="H113" s="110"/>
      <c r="I113" s="110"/>
      <c r="J113" s="110"/>
      <c r="K113" s="110"/>
    </row>
    <row r="114" spans="1:11" ht="15.75" x14ac:dyDescent="0.2">
      <c r="A114" s="113" t="s">
        <v>246</v>
      </c>
      <c r="B114" s="124" t="s">
        <v>360</v>
      </c>
      <c r="C114" s="115" t="s">
        <v>21</v>
      </c>
      <c r="D114" s="115">
        <v>6</v>
      </c>
      <c r="E114" s="116"/>
      <c r="F114" s="117">
        <f t="shared" si="8"/>
        <v>0</v>
      </c>
      <c r="G114" s="110"/>
      <c r="H114" s="110"/>
      <c r="I114" s="110"/>
      <c r="J114" s="110"/>
      <c r="K114" s="110"/>
    </row>
    <row r="115" spans="1:11" ht="15.75" x14ac:dyDescent="0.2">
      <c r="A115" s="113" t="s">
        <v>247</v>
      </c>
      <c r="B115" s="124" t="s">
        <v>361</v>
      </c>
      <c r="C115" s="115" t="s">
        <v>21</v>
      </c>
      <c r="D115" s="115">
        <v>6</v>
      </c>
      <c r="E115" s="116"/>
      <c r="F115" s="117">
        <f t="shared" si="8"/>
        <v>0</v>
      </c>
      <c r="G115" s="110"/>
      <c r="H115" s="110"/>
      <c r="I115" s="110"/>
      <c r="J115" s="110"/>
      <c r="K115" s="110"/>
    </row>
    <row r="116" spans="1:11" ht="15.75" x14ac:dyDescent="0.2">
      <c r="A116" s="113" t="s">
        <v>248</v>
      </c>
      <c r="B116" s="124" t="s">
        <v>826</v>
      </c>
      <c r="C116" s="115" t="s">
        <v>827</v>
      </c>
      <c r="D116" s="115">
        <v>1</v>
      </c>
      <c r="E116" s="116"/>
      <c r="F116" s="117">
        <f t="shared" si="8"/>
        <v>0</v>
      </c>
      <c r="G116" s="110"/>
      <c r="H116" s="110"/>
      <c r="I116" s="110"/>
      <c r="J116" s="110"/>
      <c r="K116" s="110"/>
    </row>
    <row r="117" spans="1:11" ht="15.75" x14ac:dyDescent="0.2">
      <c r="A117" s="113" t="s">
        <v>379</v>
      </c>
      <c r="B117" s="124" t="s">
        <v>179</v>
      </c>
      <c r="C117" s="115" t="s">
        <v>21</v>
      </c>
      <c r="D117" s="115">
        <v>6</v>
      </c>
      <c r="E117" s="116"/>
      <c r="F117" s="117">
        <f t="shared" si="8"/>
        <v>0</v>
      </c>
      <c r="G117" s="110"/>
      <c r="H117" s="110"/>
      <c r="I117" s="110"/>
      <c r="J117" s="110"/>
      <c r="K117" s="110"/>
    </row>
    <row r="118" spans="1:11" ht="15.75" x14ac:dyDescent="0.2">
      <c r="A118" s="113" t="s">
        <v>380</v>
      </c>
      <c r="B118" s="124" t="s">
        <v>220</v>
      </c>
      <c r="C118" s="115" t="s">
        <v>827</v>
      </c>
      <c r="D118" s="115">
        <v>1</v>
      </c>
      <c r="E118" s="116"/>
      <c r="F118" s="117"/>
      <c r="G118" s="110"/>
      <c r="H118" s="110"/>
      <c r="I118" s="110"/>
      <c r="J118" s="110"/>
      <c r="K118" s="110"/>
    </row>
    <row r="119" spans="1:11" ht="15.75" x14ac:dyDescent="0.2">
      <c r="A119" s="113" t="s">
        <v>381</v>
      </c>
      <c r="B119" s="124" t="s">
        <v>135</v>
      </c>
      <c r="C119" s="115"/>
      <c r="D119" s="115"/>
      <c r="E119" s="116"/>
      <c r="F119" s="117">
        <f t="shared" si="8"/>
        <v>0</v>
      </c>
      <c r="G119" s="110"/>
      <c r="H119" s="110"/>
      <c r="I119" s="110"/>
      <c r="J119" s="110"/>
      <c r="K119" s="110"/>
    </row>
    <row r="120" spans="1:11" ht="15.75" x14ac:dyDescent="0.2">
      <c r="A120" s="113" t="s">
        <v>382</v>
      </c>
      <c r="B120" s="124" t="s">
        <v>135</v>
      </c>
      <c r="C120" s="115"/>
      <c r="D120" s="115"/>
      <c r="E120" s="116"/>
      <c r="F120" s="117">
        <f t="shared" si="8"/>
        <v>0</v>
      </c>
      <c r="G120" s="110"/>
      <c r="H120" s="110"/>
      <c r="I120" s="110"/>
      <c r="J120" s="110"/>
      <c r="K120" s="110"/>
    </row>
    <row r="121" spans="1:11" ht="16.5" thickBot="1" x14ac:dyDescent="0.3">
      <c r="A121" s="113"/>
      <c r="B121" s="119" t="s">
        <v>383</v>
      </c>
      <c r="C121" s="115"/>
      <c r="D121" s="115"/>
      <c r="E121" s="120" t="s">
        <v>138</v>
      </c>
      <c r="F121" s="121">
        <f>SUM(F110:F120)</f>
        <v>0</v>
      </c>
      <c r="G121" s="110"/>
      <c r="H121" s="110"/>
      <c r="I121" s="110"/>
      <c r="J121" s="110"/>
      <c r="K121" s="110"/>
    </row>
    <row r="122" spans="1:11" x14ac:dyDescent="0.2">
      <c r="A122" s="110"/>
      <c r="B122" s="110"/>
      <c r="C122" s="110"/>
      <c r="D122" s="110"/>
      <c r="E122" s="110"/>
      <c r="F122" s="110"/>
      <c r="G122" s="110"/>
      <c r="H122" s="110"/>
      <c r="I122" s="110"/>
      <c r="J122" s="110"/>
      <c r="K122" s="110"/>
    </row>
    <row r="123" spans="1:11" ht="15.75" x14ac:dyDescent="0.2">
      <c r="A123" s="169" t="s">
        <v>249</v>
      </c>
      <c r="B123" s="107" t="s">
        <v>262</v>
      </c>
      <c r="C123" s="107"/>
      <c r="D123" s="107"/>
      <c r="E123" s="107"/>
      <c r="F123" s="112"/>
      <c r="G123" s="110"/>
      <c r="H123" s="110"/>
      <c r="I123" s="110"/>
      <c r="J123" s="110"/>
      <c r="K123" s="110"/>
    </row>
    <row r="124" spans="1:11" ht="15.75" x14ac:dyDescent="0.2">
      <c r="A124" s="113" t="s">
        <v>251</v>
      </c>
      <c r="B124" s="124" t="s">
        <v>828</v>
      </c>
      <c r="C124" s="115" t="s">
        <v>827</v>
      </c>
      <c r="D124" s="115">
        <v>1</v>
      </c>
      <c r="E124" s="116"/>
      <c r="F124" s="117">
        <f>D124*E124</f>
        <v>0</v>
      </c>
      <c r="G124" s="110"/>
      <c r="H124" s="110"/>
      <c r="I124" s="110"/>
      <c r="J124" s="110"/>
      <c r="K124" s="110"/>
    </row>
    <row r="125" spans="1:11" ht="15.75" x14ac:dyDescent="0.2">
      <c r="A125" s="113" t="s">
        <v>252</v>
      </c>
      <c r="B125" s="124" t="s">
        <v>829</v>
      </c>
      <c r="C125" s="115"/>
      <c r="D125" s="115"/>
      <c r="E125" s="116"/>
      <c r="F125" s="117"/>
      <c r="G125" s="110"/>
      <c r="H125" s="110"/>
      <c r="I125" s="110"/>
      <c r="J125" s="110"/>
      <c r="K125" s="110"/>
    </row>
    <row r="126" spans="1:11" ht="15.75" x14ac:dyDescent="0.2">
      <c r="A126" s="113" t="s">
        <v>253</v>
      </c>
      <c r="B126" s="124" t="s">
        <v>135</v>
      </c>
      <c r="C126" s="115"/>
      <c r="D126" s="115"/>
      <c r="E126" s="116"/>
      <c r="F126" s="117">
        <f>D126*E126</f>
        <v>0</v>
      </c>
      <c r="G126" s="110"/>
      <c r="H126" s="110"/>
      <c r="I126" s="110"/>
      <c r="J126" s="110"/>
      <c r="K126" s="110"/>
    </row>
    <row r="127" spans="1:11" ht="16.5" thickBot="1" x14ac:dyDescent="0.3">
      <c r="A127" s="113"/>
      <c r="B127" s="119" t="s">
        <v>384</v>
      </c>
      <c r="C127" s="115"/>
      <c r="D127" s="115"/>
      <c r="E127" s="120" t="s">
        <v>138</v>
      </c>
      <c r="F127" s="121">
        <f>SUM(F124:F126)</f>
        <v>0</v>
      </c>
      <c r="G127" s="110"/>
      <c r="H127" s="110"/>
      <c r="I127" s="110"/>
      <c r="J127" s="110"/>
      <c r="K127" s="110"/>
    </row>
    <row r="128" spans="1:11" x14ac:dyDescent="0.2">
      <c r="A128" s="110"/>
      <c r="B128" s="110"/>
      <c r="C128" s="110"/>
      <c r="D128" s="110"/>
      <c r="E128" s="110"/>
      <c r="F128" s="110"/>
      <c r="G128" s="110"/>
      <c r="H128" s="110"/>
      <c r="I128" s="110"/>
      <c r="J128" s="110"/>
      <c r="K128" s="110"/>
    </row>
    <row r="129" spans="1:11" x14ac:dyDescent="0.2">
      <c r="A129" s="110"/>
      <c r="B129" s="110"/>
      <c r="C129" s="110"/>
      <c r="D129" s="110"/>
      <c r="E129" s="110"/>
      <c r="F129" s="110"/>
      <c r="G129" s="110"/>
      <c r="H129" s="110"/>
      <c r="I129" s="110"/>
      <c r="J129" s="110"/>
      <c r="K129" s="110"/>
    </row>
    <row r="130" spans="1:11" ht="15.75" x14ac:dyDescent="0.2">
      <c r="A130" s="169" t="s">
        <v>256</v>
      </c>
      <c r="B130" s="107" t="s">
        <v>268</v>
      </c>
      <c r="C130" s="107"/>
      <c r="D130" s="107"/>
      <c r="E130" s="107"/>
      <c r="F130" s="112"/>
      <c r="G130" s="110"/>
      <c r="H130" s="110"/>
      <c r="I130" s="110"/>
      <c r="J130" s="110"/>
      <c r="K130" s="110"/>
    </row>
    <row r="131" spans="1:11" ht="45" x14ac:dyDescent="0.2">
      <c r="A131" s="113"/>
      <c r="B131" s="114" t="s">
        <v>834</v>
      </c>
      <c r="C131" s="115"/>
      <c r="D131" s="115"/>
      <c r="E131" s="116"/>
      <c r="F131" s="117"/>
      <c r="G131" s="110"/>
      <c r="H131" s="110"/>
      <c r="I131" s="110"/>
      <c r="J131" s="110"/>
      <c r="K131" s="110"/>
    </row>
    <row r="132" spans="1:11" ht="15.75" x14ac:dyDescent="0.2">
      <c r="A132" s="113" t="s">
        <v>25</v>
      </c>
      <c r="B132" s="124" t="s">
        <v>269</v>
      </c>
      <c r="C132" s="115" t="s">
        <v>21</v>
      </c>
      <c r="D132" s="115">
        <v>6</v>
      </c>
      <c r="E132" s="116"/>
      <c r="F132" s="117">
        <f t="shared" ref="F132:F138" si="9">D132*E132</f>
        <v>0</v>
      </c>
      <c r="G132" s="110"/>
      <c r="H132" s="110"/>
      <c r="I132" s="110"/>
      <c r="J132" s="110"/>
      <c r="K132" s="110"/>
    </row>
    <row r="133" spans="1:11" ht="15.75" x14ac:dyDescent="0.2">
      <c r="A133" s="113" t="s">
        <v>26</v>
      </c>
      <c r="B133" s="124" t="s">
        <v>270</v>
      </c>
      <c r="C133" s="115" t="s">
        <v>21</v>
      </c>
      <c r="D133" s="115">
        <v>6</v>
      </c>
      <c r="E133" s="116"/>
      <c r="F133" s="117">
        <f t="shared" si="9"/>
        <v>0</v>
      </c>
      <c r="G133" s="110"/>
      <c r="H133" s="110"/>
      <c r="I133" s="110"/>
      <c r="J133" s="110"/>
      <c r="K133" s="110"/>
    </row>
    <row r="134" spans="1:11" ht="15.75" x14ac:dyDescent="0.2">
      <c r="A134" s="113" t="s">
        <v>27</v>
      </c>
      <c r="B134" s="124" t="s">
        <v>362</v>
      </c>
      <c r="C134" s="115" t="s">
        <v>21</v>
      </c>
      <c r="D134" s="115">
        <v>6</v>
      </c>
      <c r="E134" s="116"/>
      <c r="F134" s="117">
        <f t="shared" si="9"/>
        <v>0</v>
      </c>
      <c r="G134" s="110"/>
      <c r="H134" s="110"/>
      <c r="I134" s="110"/>
      <c r="J134" s="110"/>
      <c r="K134" s="110"/>
    </row>
    <row r="135" spans="1:11" ht="30" x14ac:dyDescent="0.2">
      <c r="A135" s="113" t="s">
        <v>257</v>
      </c>
      <c r="B135" s="124" t="s">
        <v>271</v>
      </c>
      <c r="C135" s="115" t="s">
        <v>126</v>
      </c>
      <c r="D135" s="115">
        <v>6</v>
      </c>
      <c r="E135" s="116"/>
      <c r="F135" s="117">
        <f t="shared" si="9"/>
        <v>0</v>
      </c>
      <c r="G135" s="110"/>
      <c r="H135" s="110"/>
      <c r="I135" s="110"/>
      <c r="J135" s="110"/>
      <c r="K135" s="110"/>
    </row>
    <row r="136" spans="1:11" ht="15.75" x14ac:dyDescent="0.2">
      <c r="A136" s="113" t="s">
        <v>258</v>
      </c>
      <c r="B136" s="124" t="s">
        <v>821</v>
      </c>
      <c r="C136" s="115" t="s">
        <v>13</v>
      </c>
      <c r="D136" s="115">
        <v>1</v>
      </c>
      <c r="E136" s="116"/>
      <c r="F136" s="117">
        <f t="shared" si="9"/>
        <v>0</v>
      </c>
      <c r="G136" s="110"/>
      <c r="H136" s="110"/>
      <c r="I136" s="110"/>
      <c r="J136" s="110"/>
      <c r="K136" s="110"/>
    </row>
    <row r="137" spans="1:11" ht="15.75" x14ac:dyDescent="0.2">
      <c r="A137" s="113" t="s">
        <v>259</v>
      </c>
      <c r="B137" s="124" t="s">
        <v>135</v>
      </c>
      <c r="C137" s="115"/>
      <c r="D137" s="115"/>
      <c r="E137" s="116"/>
      <c r="F137" s="117">
        <f t="shared" si="9"/>
        <v>0</v>
      </c>
      <c r="G137" s="110"/>
      <c r="H137" s="110"/>
      <c r="I137" s="110"/>
      <c r="J137" s="110"/>
      <c r="K137" s="110"/>
    </row>
    <row r="138" spans="1:11" ht="15.75" x14ac:dyDescent="0.2">
      <c r="A138" s="113" t="s">
        <v>260</v>
      </c>
      <c r="B138" s="124" t="s">
        <v>135</v>
      </c>
      <c r="C138" s="115"/>
      <c r="D138" s="115"/>
      <c r="E138" s="116"/>
      <c r="F138" s="117">
        <f t="shared" si="9"/>
        <v>0</v>
      </c>
      <c r="G138" s="110"/>
      <c r="H138" s="110"/>
      <c r="I138" s="110"/>
      <c r="J138" s="110"/>
      <c r="K138" s="110"/>
    </row>
    <row r="139" spans="1:11" ht="16.5" thickBot="1" x14ac:dyDescent="0.3">
      <c r="A139" s="113"/>
      <c r="B139" s="119" t="s">
        <v>385</v>
      </c>
      <c r="C139" s="115"/>
      <c r="D139" s="115"/>
      <c r="E139" s="120" t="s">
        <v>138</v>
      </c>
      <c r="F139" s="121">
        <f>SUM(F132:F138)</f>
        <v>0</v>
      </c>
      <c r="G139" s="110"/>
      <c r="H139" s="110"/>
      <c r="I139" s="110"/>
      <c r="J139" s="110"/>
      <c r="K139" s="110"/>
    </row>
    <row r="140" spans="1:11" x14ac:dyDescent="0.2">
      <c r="A140" s="110"/>
      <c r="B140" s="110"/>
      <c r="C140" s="110"/>
      <c r="D140" s="110"/>
      <c r="E140" s="110"/>
      <c r="F140" s="110"/>
      <c r="G140" s="110"/>
      <c r="H140" s="110"/>
      <c r="I140" s="110"/>
      <c r="J140" s="110"/>
      <c r="K140" s="110"/>
    </row>
    <row r="141" spans="1:11" ht="15.75" x14ac:dyDescent="0.2">
      <c r="A141" s="169" t="s">
        <v>261</v>
      </c>
      <c r="B141" s="107" t="s">
        <v>272</v>
      </c>
      <c r="C141" s="107"/>
      <c r="D141" s="107"/>
      <c r="E141" s="107"/>
      <c r="F141" s="112"/>
      <c r="G141" s="110"/>
      <c r="H141" s="110"/>
      <c r="I141" s="110"/>
      <c r="J141" s="110"/>
      <c r="K141" s="110"/>
    </row>
    <row r="142" spans="1:11" ht="60" x14ac:dyDescent="0.2">
      <c r="A142" s="113"/>
      <c r="B142" s="114" t="s">
        <v>273</v>
      </c>
      <c r="C142" s="115"/>
      <c r="D142" s="115"/>
      <c r="E142" s="116"/>
      <c r="F142" s="117"/>
      <c r="G142" s="110"/>
      <c r="H142" s="110"/>
      <c r="I142" s="110"/>
      <c r="J142" s="110"/>
      <c r="K142" s="110"/>
    </row>
    <row r="143" spans="1:11" ht="15.75" x14ac:dyDescent="0.2">
      <c r="A143" s="113" t="s">
        <v>263</v>
      </c>
      <c r="B143" s="119"/>
      <c r="C143" s="115"/>
      <c r="D143" s="115"/>
      <c r="E143" s="116"/>
      <c r="F143" s="117">
        <f t="shared" ref="F143:F148" si="10">D143*E143</f>
        <v>0</v>
      </c>
      <c r="G143" s="110"/>
      <c r="H143" s="110"/>
      <c r="I143" s="110"/>
      <c r="J143" s="110"/>
      <c r="K143" s="110"/>
    </row>
    <row r="144" spans="1:11" ht="15.75" x14ac:dyDescent="0.2">
      <c r="A144" s="113" t="s">
        <v>265</v>
      </c>
      <c r="B144" s="119"/>
      <c r="C144" s="115"/>
      <c r="D144" s="115"/>
      <c r="E144" s="116"/>
      <c r="F144" s="117">
        <f t="shared" si="10"/>
        <v>0</v>
      </c>
      <c r="G144" s="110"/>
      <c r="H144" s="110"/>
      <c r="I144" s="110"/>
      <c r="J144" s="110"/>
      <c r="K144" s="110"/>
    </row>
    <row r="145" spans="1:11" ht="15.75" x14ac:dyDescent="0.2">
      <c r="A145" s="113" t="s">
        <v>266</v>
      </c>
      <c r="B145" s="119"/>
      <c r="C145" s="115"/>
      <c r="D145" s="115"/>
      <c r="E145" s="116"/>
      <c r="F145" s="117">
        <f t="shared" si="10"/>
        <v>0</v>
      </c>
      <c r="G145" s="110"/>
      <c r="H145" s="110"/>
      <c r="I145" s="110"/>
      <c r="J145" s="110"/>
      <c r="K145" s="110"/>
    </row>
    <row r="146" spans="1:11" ht="15.75" x14ac:dyDescent="0.2">
      <c r="A146" s="113" t="s">
        <v>267</v>
      </c>
      <c r="B146" s="119"/>
      <c r="C146" s="115"/>
      <c r="D146" s="115"/>
      <c r="E146" s="116"/>
      <c r="F146" s="117">
        <f t="shared" si="10"/>
        <v>0</v>
      </c>
      <c r="G146" s="110"/>
      <c r="H146" s="110"/>
      <c r="I146" s="110"/>
      <c r="J146" s="110"/>
      <c r="K146" s="110"/>
    </row>
    <row r="147" spans="1:11" ht="15.75" x14ac:dyDescent="0.2">
      <c r="A147" s="113" t="s">
        <v>363</v>
      </c>
      <c r="B147" s="119"/>
      <c r="C147" s="115"/>
      <c r="D147" s="115"/>
      <c r="E147" s="116"/>
      <c r="F147" s="117">
        <f t="shared" si="10"/>
        <v>0</v>
      </c>
      <c r="G147" s="110"/>
      <c r="H147" s="110"/>
      <c r="I147" s="110"/>
      <c r="J147" s="110"/>
      <c r="K147" s="110"/>
    </row>
    <row r="148" spans="1:11" ht="15.75" x14ac:dyDescent="0.2">
      <c r="A148" s="113" t="s">
        <v>364</v>
      </c>
      <c r="B148" s="119"/>
      <c r="C148" s="115"/>
      <c r="D148" s="115"/>
      <c r="E148" s="116"/>
      <c r="F148" s="117">
        <f t="shared" si="10"/>
        <v>0</v>
      </c>
      <c r="G148" s="110"/>
      <c r="H148" s="110"/>
      <c r="I148" s="110"/>
      <c r="J148" s="110"/>
      <c r="K148" s="110"/>
    </row>
    <row r="149" spans="1:11" ht="16.5" thickBot="1" x14ac:dyDescent="0.3">
      <c r="A149" s="113"/>
      <c r="B149" s="119" t="s">
        <v>386</v>
      </c>
      <c r="C149" s="115"/>
      <c r="D149" s="115"/>
      <c r="E149" s="120" t="s">
        <v>138</v>
      </c>
      <c r="F149" s="121">
        <f>SUM(F143:F148)</f>
        <v>0</v>
      </c>
      <c r="G149" s="110"/>
      <c r="H149" s="110"/>
      <c r="I149" s="110"/>
      <c r="J149" s="110"/>
      <c r="K149" s="110"/>
    </row>
    <row r="150" spans="1:11" x14ac:dyDescent="0.2">
      <c r="A150" s="110"/>
      <c r="B150" s="110"/>
      <c r="C150" s="110"/>
      <c r="D150" s="110"/>
      <c r="E150" s="110"/>
      <c r="F150" s="110"/>
      <c r="G150" s="110"/>
      <c r="H150" s="110"/>
      <c r="I150" s="110"/>
      <c r="J150" s="110"/>
      <c r="K150" s="110"/>
    </row>
    <row r="151" spans="1:11" ht="16.5" thickBot="1" x14ac:dyDescent="0.3">
      <c r="A151" s="113"/>
      <c r="B151" s="119" t="s">
        <v>398</v>
      </c>
      <c r="C151" s="115"/>
      <c r="D151" s="115"/>
      <c r="E151" s="120" t="s">
        <v>274</v>
      </c>
      <c r="F151" s="121">
        <f>F20+F34+F43+F54+F66+F76+F90+F97+F107+F121+F127+F139+F149</f>
        <v>458546.734</v>
      </c>
      <c r="G151" s="110"/>
      <c r="H151" s="110"/>
      <c r="I151" s="110"/>
      <c r="J151" s="110"/>
      <c r="K151" s="110"/>
    </row>
    <row r="152" spans="1:11" ht="15.75" x14ac:dyDescent="0.2">
      <c r="A152" s="113"/>
      <c r="B152" s="119" t="s">
        <v>275</v>
      </c>
      <c r="C152" s="115"/>
      <c r="D152" s="115"/>
      <c r="E152" s="116"/>
      <c r="F152" s="117"/>
      <c r="G152" s="110"/>
      <c r="H152" s="110"/>
      <c r="I152" s="110"/>
      <c r="J152" s="110"/>
      <c r="K152" s="110"/>
    </row>
    <row r="153" spans="1:11" x14ac:dyDescent="0.2">
      <c r="A153" s="110"/>
      <c r="B153" s="110"/>
      <c r="C153" s="110"/>
      <c r="D153" s="110"/>
      <c r="E153" s="110"/>
      <c r="F153" s="110"/>
      <c r="G153" s="110"/>
      <c r="H153" s="110"/>
      <c r="I153" s="110"/>
      <c r="J153" s="110"/>
      <c r="K153" s="110"/>
    </row>
  </sheetData>
  <mergeCells count="1">
    <mergeCell ref="F93:F96"/>
  </mergeCells>
  <printOptions horizontalCentered="1"/>
  <pageMargins left="0.78749999999999998" right="0.78749999999999998" top="0.98402777777777795" bottom="0.98402777777777795" header="0.511811023622047" footer="0.511811023622047"/>
  <pageSetup paperSize="9" scale="51" fitToHeight="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ABA74-AE19-4ED7-ACFC-B51F563B208E}">
  <sheetPr>
    <pageSetUpPr fitToPage="1"/>
  </sheetPr>
  <dimension ref="A1:T153"/>
  <sheetViews>
    <sheetView zoomScaleNormal="100" zoomScalePageLayoutView="70" workbookViewId="0">
      <selection activeCell="H10" sqref="H10"/>
    </sheetView>
  </sheetViews>
  <sheetFormatPr defaultColWidth="9.28515625" defaultRowHeight="15" x14ac:dyDescent="0.25"/>
  <cols>
    <col min="1" max="1" width="13.28515625" style="104" customWidth="1"/>
    <col min="2" max="2" width="92.140625" style="97" customWidth="1"/>
    <col min="3" max="3" width="11" style="122" customWidth="1"/>
    <col min="4" max="4" width="10.5703125" style="122" customWidth="1"/>
    <col min="5" max="5" width="15.5703125" style="123" customWidth="1"/>
    <col min="6" max="6" width="22.7109375" style="123" customWidth="1"/>
    <col min="7" max="7" width="9.28515625" style="97"/>
    <col min="8" max="8" width="43.42578125" style="97" customWidth="1"/>
    <col min="9" max="16384" width="9.28515625" style="97"/>
  </cols>
  <sheetData>
    <row r="1" spans="1:20" ht="15.75" x14ac:dyDescent="0.25">
      <c r="A1" s="91" t="s">
        <v>79</v>
      </c>
      <c r="B1" s="92" t="str">
        <f>'[1]Summary Page'!B1</f>
        <v>WITS - CLM DATA CENTRE</v>
      </c>
      <c r="C1" s="93"/>
      <c r="D1" s="94"/>
      <c r="E1" s="95"/>
      <c r="F1" s="96"/>
    </row>
    <row r="2" spans="1:20" s="104" customFormat="1" ht="15.75" x14ac:dyDescent="0.25">
      <c r="A2" s="98" t="s">
        <v>80</v>
      </c>
      <c r="B2" s="99" t="str">
        <f>'[1]Summary Page'!B2</f>
        <v>1005297-24</v>
      </c>
      <c r="C2" s="100"/>
      <c r="D2" s="101"/>
      <c r="E2" s="102"/>
      <c r="F2" s="103"/>
    </row>
    <row r="3" spans="1:20" s="104" customFormat="1" ht="15.75" x14ac:dyDescent="0.25">
      <c r="A3" s="98" t="s">
        <v>81</v>
      </c>
      <c r="B3" s="105">
        <f>'Summary Page'!B3</f>
        <v>46254</v>
      </c>
      <c r="C3" s="100"/>
      <c r="D3" s="101"/>
      <c r="E3" s="102"/>
      <c r="F3" s="103"/>
    </row>
    <row r="4" spans="1:20" s="104" customFormat="1" ht="15.75" x14ac:dyDescent="0.25">
      <c r="A4" s="98" t="s">
        <v>82</v>
      </c>
      <c r="B4" s="105" t="s">
        <v>392</v>
      </c>
      <c r="C4" s="100"/>
      <c r="D4" s="101"/>
      <c r="E4" s="102"/>
      <c r="F4" s="103"/>
    </row>
    <row r="5" spans="1:20" s="104" customFormat="1" ht="15.75" x14ac:dyDescent="0.25">
      <c r="A5" s="98" t="s">
        <v>83</v>
      </c>
      <c r="B5" s="99">
        <v>1</v>
      </c>
      <c r="C5" s="100"/>
      <c r="D5" s="101"/>
      <c r="E5" s="102"/>
      <c r="F5" s="103"/>
    </row>
    <row r="6" spans="1:20" ht="15.75" x14ac:dyDescent="0.25">
      <c r="A6" s="106" t="s">
        <v>5</v>
      </c>
      <c r="B6" s="107" t="s">
        <v>6</v>
      </c>
      <c r="C6" s="107" t="s">
        <v>10</v>
      </c>
      <c r="D6" s="107" t="s">
        <v>11</v>
      </c>
      <c r="E6" s="108" t="s">
        <v>12</v>
      </c>
      <c r="F6" s="109" t="s">
        <v>7</v>
      </c>
    </row>
    <row r="7" spans="1:20" x14ac:dyDescent="0.2">
      <c r="A7" s="110"/>
      <c r="B7" s="110"/>
      <c r="C7" s="110"/>
      <c r="D7" s="110"/>
      <c r="E7" s="110"/>
      <c r="F7" s="110"/>
      <c r="G7" s="110"/>
      <c r="H7" s="110"/>
      <c r="I7" s="110"/>
      <c r="J7" s="110"/>
      <c r="K7" s="110"/>
    </row>
    <row r="8" spans="1:20" ht="15.75" x14ac:dyDescent="0.2">
      <c r="A8" s="111">
        <v>2</v>
      </c>
      <c r="B8" s="107" t="s">
        <v>119</v>
      </c>
      <c r="C8" s="107"/>
      <c r="D8" s="107"/>
      <c r="E8" s="107"/>
      <c r="F8" s="112"/>
      <c r="G8" s="110"/>
      <c r="H8" s="110"/>
      <c r="I8" s="110"/>
      <c r="J8" s="110"/>
      <c r="K8" s="110"/>
    </row>
    <row r="9" spans="1:20" s="118" customFormat="1" ht="252.75" customHeight="1" x14ac:dyDescent="0.2">
      <c r="A9" s="113"/>
      <c r="B9" s="114" t="s">
        <v>120</v>
      </c>
      <c r="C9" s="115"/>
      <c r="D9" s="115"/>
      <c r="E9" s="116"/>
      <c r="F9" s="117"/>
      <c r="G9" s="110"/>
      <c r="H9" s="110"/>
      <c r="I9" s="110"/>
      <c r="J9" s="110"/>
      <c r="K9" s="110"/>
      <c r="L9" s="97"/>
      <c r="M9" s="97"/>
      <c r="N9" s="97"/>
      <c r="O9" s="97"/>
      <c r="P9" s="97"/>
      <c r="Q9" s="97"/>
      <c r="R9" s="97"/>
      <c r="S9" s="97"/>
      <c r="T9" s="97"/>
    </row>
    <row r="10" spans="1:20" s="118" customFormat="1" ht="15.75" x14ac:dyDescent="0.2">
      <c r="A10" s="111">
        <v>2.1</v>
      </c>
      <c r="B10" s="107" t="s">
        <v>121</v>
      </c>
      <c r="C10" s="107"/>
      <c r="D10" s="107"/>
      <c r="E10" s="107"/>
      <c r="F10" s="112"/>
      <c r="G10" s="110"/>
      <c r="H10" s="110"/>
      <c r="I10" s="110"/>
      <c r="J10" s="110"/>
      <c r="K10" s="110"/>
      <c r="L10" s="97"/>
      <c r="M10" s="97"/>
      <c r="N10" s="97"/>
      <c r="O10" s="97"/>
      <c r="P10" s="97"/>
      <c r="Q10" s="97"/>
      <c r="R10" s="97"/>
      <c r="S10" s="97"/>
      <c r="T10" s="97"/>
    </row>
    <row r="11" spans="1:20" s="118" customFormat="1" ht="60" x14ac:dyDescent="0.2">
      <c r="A11" s="113" t="s">
        <v>122</v>
      </c>
      <c r="B11" s="124" t="s">
        <v>367</v>
      </c>
      <c r="C11" s="115" t="s">
        <v>21</v>
      </c>
      <c r="D11" s="115">
        <v>5</v>
      </c>
      <c r="E11" s="116"/>
      <c r="F11" s="117">
        <f t="shared" ref="F11:F19" si="0">D11*E11</f>
        <v>0</v>
      </c>
      <c r="G11" s="110"/>
      <c r="H11" s="110"/>
      <c r="I11" s="110"/>
      <c r="J11" s="110"/>
      <c r="K11" s="110"/>
      <c r="L11" s="97"/>
      <c r="M11" s="97"/>
      <c r="N11" s="97"/>
      <c r="O11" s="97"/>
      <c r="P11" s="97"/>
      <c r="Q11" s="97"/>
      <c r="R11" s="97"/>
      <c r="S11" s="97"/>
      <c r="T11" s="97"/>
    </row>
    <row r="12" spans="1:20" s="118" customFormat="1" ht="15.75" x14ac:dyDescent="0.2">
      <c r="A12" s="113" t="s">
        <v>123</v>
      </c>
      <c r="B12" s="124" t="s">
        <v>124</v>
      </c>
      <c r="C12" s="115" t="s">
        <v>21</v>
      </c>
      <c r="D12" s="115">
        <v>5</v>
      </c>
      <c r="E12" s="116"/>
      <c r="F12" s="117">
        <f t="shared" si="0"/>
        <v>0</v>
      </c>
      <c r="G12" s="110"/>
      <c r="H12" s="110"/>
      <c r="I12" s="110"/>
      <c r="J12" s="110"/>
      <c r="K12" s="110"/>
      <c r="L12" s="97"/>
      <c r="M12" s="97"/>
      <c r="N12" s="97"/>
      <c r="O12" s="97"/>
      <c r="P12" s="97"/>
      <c r="Q12" s="97"/>
      <c r="R12" s="97"/>
      <c r="S12" s="97"/>
      <c r="T12" s="97"/>
    </row>
    <row r="13" spans="1:20" s="118" customFormat="1" ht="30" x14ac:dyDescent="0.2">
      <c r="A13" s="113" t="s">
        <v>125</v>
      </c>
      <c r="B13" s="124" t="s">
        <v>811</v>
      </c>
      <c r="C13" s="115" t="s">
        <v>126</v>
      </c>
      <c r="D13" s="115">
        <v>10</v>
      </c>
      <c r="E13" s="116"/>
      <c r="F13" s="117">
        <f t="shared" si="0"/>
        <v>0</v>
      </c>
      <c r="G13" s="110"/>
      <c r="H13" s="110"/>
      <c r="I13" s="110"/>
      <c r="J13" s="110"/>
      <c r="K13" s="110"/>
      <c r="L13" s="97"/>
      <c r="M13" s="97"/>
      <c r="N13" s="97"/>
      <c r="O13" s="97"/>
      <c r="P13" s="97"/>
      <c r="Q13" s="97"/>
      <c r="R13" s="97"/>
      <c r="S13" s="97"/>
      <c r="T13" s="97"/>
    </row>
    <row r="14" spans="1:20" s="118" customFormat="1" ht="15.75" x14ac:dyDescent="0.2">
      <c r="A14" s="113" t="s">
        <v>127</v>
      </c>
      <c r="B14" s="124" t="s">
        <v>128</v>
      </c>
      <c r="C14" s="115" t="s">
        <v>21</v>
      </c>
      <c r="D14" s="115">
        <v>5</v>
      </c>
      <c r="E14" s="116"/>
      <c r="F14" s="117">
        <f t="shared" si="0"/>
        <v>0</v>
      </c>
      <c r="G14" s="110"/>
      <c r="H14" s="110"/>
      <c r="I14" s="110"/>
      <c r="J14" s="110"/>
      <c r="K14" s="110"/>
      <c r="L14" s="97"/>
      <c r="M14" s="97"/>
      <c r="N14" s="97"/>
      <c r="O14" s="97"/>
      <c r="P14" s="97"/>
      <c r="Q14" s="97"/>
      <c r="R14" s="97"/>
      <c r="S14" s="97"/>
      <c r="T14" s="97"/>
    </row>
    <row r="15" spans="1:20" s="118" customFormat="1" ht="15.75" x14ac:dyDescent="0.2">
      <c r="A15" s="113" t="s">
        <v>129</v>
      </c>
      <c r="B15" s="124" t="s">
        <v>819</v>
      </c>
      <c r="C15" s="115" t="s">
        <v>21</v>
      </c>
      <c r="D15" s="115">
        <v>5</v>
      </c>
      <c r="E15" s="116"/>
      <c r="F15" s="117">
        <f t="shared" si="0"/>
        <v>0</v>
      </c>
      <c r="G15" s="110"/>
      <c r="H15" s="110"/>
      <c r="I15" s="110"/>
      <c r="J15" s="110"/>
      <c r="K15" s="110"/>
      <c r="L15" s="97"/>
      <c r="M15" s="97"/>
      <c r="N15" s="97"/>
      <c r="O15" s="97"/>
      <c r="P15" s="97"/>
      <c r="Q15" s="97"/>
      <c r="R15" s="97"/>
      <c r="S15" s="97"/>
      <c r="T15" s="97"/>
    </row>
    <row r="16" spans="1:20" s="118" customFormat="1" ht="15.75" x14ac:dyDescent="0.2">
      <c r="A16" s="113" t="s">
        <v>130</v>
      </c>
      <c r="B16" s="124" t="s">
        <v>131</v>
      </c>
      <c r="C16" s="115" t="s">
        <v>21</v>
      </c>
      <c r="D16" s="115">
        <v>5</v>
      </c>
      <c r="E16" s="116"/>
      <c r="F16" s="117">
        <f t="shared" si="0"/>
        <v>0</v>
      </c>
      <c r="G16" s="110"/>
      <c r="H16" s="110"/>
      <c r="I16" s="110"/>
      <c r="J16" s="110"/>
      <c r="K16" s="110"/>
      <c r="L16" s="97"/>
      <c r="M16" s="97"/>
      <c r="N16" s="97"/>
      <c r="O16" s="97"/>
      <c r="P16" s="97"/>
      <c r="Q16" s="97"/>
      <c r="R16" s="97"/>
      <c r="S16" s="97"/>
      <c r="T16" s="97"/>
    </row>
    <row r="17" spans="1:20" s="118" customFormat="1" ht="15.75" x14ac:dyDescent="0.2">
      <c r="A17" s="113" t="s">
        <v>132</v>
      </c>
      <c r="B17" s="124" t="s">
        <v>133</v>
      </c>
      <c r="C17" s="115" t="s">
        <v>21</v>
      </c>
      <c r="D17" s="115">
        <v>5</v>
      </c>
      <c r="E17" s="116"/>
      <c r="F17" s="117">
        <f t="shared" si="0"/>
        <v>0</v>
      </c>
      <c r="G17" s="110"/>
      <c r="H17" s="110"/>
      <c r="I17" s="110"/>
      <c r="J17" s="110"/>
      <c r="K17" s="110"/>
      <c r="L17" s="97"/>
      <c r="M17" s="97"/>
      <c r="N17" s="97"/>
      <c r="O17" s="97"/>
      <c r="P17" s="97"/>
      <c r="Q17" s="97"/>
      <c r="R17" s="97"/>
      <c r="S17" s="97"/>
      <c r="T17" s="97"/>
    </row>
    <row r="18" spans="1:20" s="118" customFormat="1" ht="15.75" x14ac:dyDescent="0.2">
      <c r="A18" s="113" t="s">
        <v>134</v>
      </c>
      <c r="B18" s="124" t="s">
        <v>135</v>
      </c>
      <c r="C18" s="115"/>
      <c r="D18" s="115"/>
      <c r="E18" s="116"/>
      <c r="F18" s="117">
        <f t="shared" si="0"/>
        <v>0</v>
      </c>
      <c r="G18" s="110"/>
      <c r="H18" s="110"/>
      <c r="I18" s="110"/>
      <c r="J18" s="110"/>
      <c r="K18" s="110"/>
      <c r="L18" s="97"/>
      <c r="M18" s="97"/>
      <c r="N18" s="97"/>
      <c r="O18" s="97"/>
      <c r="P18" s="97"/>
      <c r="Q18" s="97"/>
      <c r="R18" s="97"/>
      <c r="S18" s="97"/>
      <c r="T18" s="97"/>
    </row>
    <row r="19" spans="1:20" s="118" customFormat="1" ht="15.75" x14ac:dyDescent="0.2">
      <c r="A19" s="113" t="s">
        <v>136</v>
      </c>
      <c r="B19" s="124" t="s">
        <v>135</v>
      </c>
      <c r="C19" s="115"/>
      <c r="D19" s="115"/>
      <c r="E19" s="116"/>
      <c r="F19" s="117">
        <f t="shared" si="0"/>
        <v>0</v>
      </c>
      <c r="G19" s="110"/>
      <c r="H19" s="110"/>
      <c r="I19" s="110"/>
      <c r="J19" s="110"/>
      <c r="K19" s="110"/>
      <c r="L19" s="97"/>
      <c r="M19" s="97"/>
      <c r="N19" s="97"/>
      <c r="O19" s="97"/>
      <c r="P19" s="97"/>
      <c r="Q19" s="97"/>
      <c r="R19" s="97"/>
      <c r="S19" s="97"/>
      <c r="T19" s="97"/>
    </row>
    <row r="20" spans="1:20" s="118" customFormat="1" ht="16.5" thickBot="1" x14ac:dyDescent="0.3">
      <c r="A20" s="113"/>
      <c r="B20" s="119" t="s">
        <v>137</v>
      </c>
      <c r="C20" s="115"/>
      <c r="D20" s="115"/>
      <c r="E20" s="120" t="s">
        <v>138</v>
      </c>
      <c r="F20" s="121">
        <f>SUM(F11:F19)</f>
        <v>0</v>
      </c>
      <c r="G20" s="110"/>
      <c r="H20" s="110"/>
      <c r="I20" s="110"/>
      <c r="J20" s="110"/>
      <c r="K20" s="110"/>
      <c r="L20" s="97"/>
      <c r="M20" s="97"/>
      <c r="N20" s="97"/>
      <c r="O20" s="97"/>
      <c r="P20" s="97"/>
      <c r="Q20" s="97"/>
      <c r="R20" s="97"/>
      <c r="S20" s="97"/>
      <c r="T20" s="97"/>
    </row>
    <row r="21" spans="1:20" s="118" customFormat="1" x14ac:dyDescent="0.2">
      <c r="A21" s="110"/>
      <c r="B21" s="110"/>
      <c r="C21" s="110"/>
      <c r="D21" s="110"/>
      <c r="E21" s="110"/>
      <c r="F21" s="110"/>
      <c r="G21" s="110"/>
      <c r="H21" s="110"/>
      <c r="I21" s="110"/>
      <c r="J21" s="110"/>
      <c r="K21" s="110"/>
      <c r="L21" s="97"/>
      <c r="M21" s="97"/>
      <c r="N21" s="97"/>
      <c r="O21" s="97"/>
      <c r="P21" s="97"/>
      <c r="Q21" s="97"/>
      <c r="R21" s="97"/>
      <c r="S21" s="97"/>
      <c r="T21" s="97"/>
    </row>
    <row r="22" spans="1:20" s="118" customFormat="1" ht="15.75" x14ac:dyDescent="0.2">
      <c r="A22" s="111">
        <v>2.2000000000000002</v>
      </c>
      <c r="B22" s="107" t="s">
        <v>139</v>
      </c>
      <c r="C22" s="107"/>
      <c r="D22" s="107"/>
      <c r="E22" s="107"/>
      <c r="F22" s="112"/>
      <c r="G22" s="110"/>
      <c r="H22" s="110"/>
      <c r="I22" s="110"/>
      <c r="J22" s="110"/>
      <c r="K22" s="110"/>
      <c r="L22" s="97"/>
      <c r="M22" s="97"/>
      <c r="N22" s="97"/>
      <c r="O22" s="97"/>
      <c r="P22" s="97"/>
      <c r="Q22" s="97"/>
      <c r="R22" s="97"/>
      <c r="S22" s="97"/>
      <c r="T22" s="97"/>
    </row>
    <row r="23" spans="1:20" s="118" customFormat="1" ht="60" x14ac:dyDescent="0.2">
      <c r="A23" s="113" t="s">
        <v>140</v>
      </c>
      <c r="B23" s="124" t="s">
        <v>368</v>
      </c>
      <c r="C23" s="115" t="s">
        <v>21</v>
      </c>
      <c r="D23" s="115">
        <v>1</v>
      </c>
      <c r="E23" s="116"/>
      <c r="F23" s="117">
        <f t="shared" ref="F23:F33" si="1">D23*E23</f>
        <v>0</v>
      </c>
      <c r="G23" s="110"/>
      <c r="H23" s="110"/>
      <c r="I23" s="110"/>
      <c r="J23" s="110"/>
      <c r="K23" s="110"/>
      <c r="L23" s="97"/>
      <c r="M23" s="97"/>
      <c r="N23" s="97"/>
      <c r="O23" s="97"/>
      <c r="P23" s="97"/>
      <c r="Q23" s="97"/>
      <c r="R23" s="97"/>
      <c r="S23" s="97"/>
      <c r="T23" s="97"/>
    </row>
    <row r="24" spans="1:20" s="118" customFormat="1" ht="15.75" x14ac:dyDescent="0.2">
      <c r="A24" s="113" t="s">
        <v>141</v>
      </c>
      <c r="B24" s="124" t="s">
        <v>813</v>
      </c>
      <c r="C24" s="115" t="s">
        <v>21</v>
      </c>
      <c r="D24" s="115">
        <v>1</v>
      </c>
      <c r="E24" s="116"/>
      <c r="F24" s="117">
        <f t="shared" si="1"/>
        <v>0</v>
      </c>
      <c r="G24" s="110"/>
      <c r="H24" s="110"/>
      <c r="I24" s="110"/>
      <c r="J24" s="110"/>
      <c r="K24" s="110"/>
      <c r="L24" s="97"/>
      <c r="M24" s="97"/>
      <c r="N24" s="97"/>
      <c r="O24" s="97"/>
      <c r="P24" s="97"/>
      <c r="Q24" s="97"/>
      <c r="R24" s="97"/>
      <c r="S24" s="97"/>
      <c r="T24" s="97"/>
    </row>
    <row r="25" spans="1:20" s="118" customFormat="1" ht="15.75" x14ac:dyDescent="0.2">
      <c r="A25" s="113" t="s">
        <v>142</v>
      </c>
      <c r="B25" s="124" t="s">
        <v>844</v>
      </c>
      <c r="C25" s="115" t="s">
        <v>21</v>
      </c>
      <c r="D25" s="115">
        <v>1</v>
      </c>
      <c r="E25" s="116"/>
      <c r="F25" s="117">
        <f t="shared" si="1"/>
        <v>0</v>
      </c>
      <c r="G25" s="110"/>
      <c r="H25" s="110"/>
      <c r="I25" s="110"/>
      <c r="J25" s="110"/>
      <c r="K25" s="110"/>
      <c r="L25" s="97"/>
      <c r="M25" s="97"/>
      <c r="N25" s="97"/>
      <c r="O25" s="97"/>
      <c r="P25" s="97"/>
      <c r="Q25" s="97"/>
      <c r="R25" s="97"/>
      <c r="S25" s="97"/>
      <c r="T25" s="97"/>
    </row>
    <row r="26" spans="1:20" s="118" customFormat="1" ht="15.75" x14ac:dyDescent="0.2">
      <c r="A26" s="113" t="s">
        <v>143</v>
      </c>
      <c r="B26" s="124" t="s">
        <v>145</v>
      </c>
      <c r="C26" s="115" t="s">
        <v>21</v>
      </c>
      <c r="D26" s="115">
        <v>1</v>
      </c>
      <c r="E26" s="116"/>
      <c r="F26" s="117">
        <f t="shared" si="1"/>
        <v>0</v>
      </c>
      <c r="G26" s="110"/>
      <c r="H26" s="110"/>
      <c r="I26" s="110"/>
      <c r="J26" s="110"/>
      <c r="K26" s="110"/>
      <c r="L26" s="97"/>
      <c r="M26" s="97"/>
      <c r="N26" s="97"/>
      <c r="O26" s="97"/>
      <c r="P26" s="97"/>
      <c r="Q26" s="97"/>
      <c r="R26" s="97"/>
      <c r="S26" s="97"/>
      <c r="T26" s="97"/>
    </row>
    <row r="27" spans="1:20" s="118" customFormat="1" ht="15.75" x14ac:dyDescent="0.2">
      <c r="A27" s="113" t="s">
        <v>144</v>
      </c>
      <c r="B27" s="124" t="s">
        <v>147</v>
      </c>
      <c r="C27" s="115" t="s">
        <v>126</v>
      </c>
      <c r="D27" s="115">
        <v>2</v>
      </c>
      <c r="E27" s="116"/>
      <c r="F27" s="117">
        <f t="shared" si="1"/>
        <v>0</v>
      </c>
      <c r="G27" s="110"/>
      <c r="H27" s="110"/>
      <c r="I27" s="110"/>
      <c r="J27" s="110"/>
      <c r="K27" s="110"/>
      <c r="L27" s="97"/>
      <c r="M27" s="97"/>
      <c r="N27" s="97"/>
      <c r="O27" s="97"/>
      <c r="P27" s="97"/>
      <c r="Q27" s="97"/>
      <c r="R27" s="97"/>
      <c r="S27" s="97"/>
      <c r="T27" s="97"/>
    </row>
    <row r="28" spans="1:20" s="118" customFormat="1" ht="15.75" x14ac:dyDescent="0.2">
      <c r="A28" s="113" t="s">
        <v>146</v>
      </c>
      <c r="B28" s="124" t="s">
        <v>149</v>
      </c>
      <c r="C28" s="115" t="s">
        <v>21</v>
      </c>
      <c r="D28" s="115">
        <v>1</v>
      </c>
      <c r="E28" s="116"/>
      <c r="F28" s="117">
        <f t="shared" si="1"/>
        <v>0</v>
      </c>
      <c r="G28" s="110"/>
      <c r="H28" s="110"/>
      <c r="I28" s="110"/>
      <c r="J28" s="110"/>
      <c r="K28" s="110"/>
      <c r="L28" s="97"/>
      <c r="M28" s="97"/>
      <c r="N28" s="97"/>
      <c r="O28" s="97"/>
      <c r="P28" s="97"/>
      <c r="Q28" s="97"/>
      <c r="R28" s="97"/>
      <c r="S28" s="97"/>
      <c r="T28" s="97"/>
    </row>
    <row r="29" spans="1:20" s="118" customFormat="1" ht="15.75" x14ac:dyDescent="0.2">
      <c r="A29" s="113" t="s">
        <v>148</v>
      </c>
      <c r="B29" s="124" t="s">
        <v>151</v>
      </c>
      <c r="C29" s="115" t="s">
        <v>21</v>
      </c>
      <c r="D29" s="115">
        <v>1</v>
      </c>
      <c r="E29" s="116"/>
      <c r="F29" s="117">
        <f t="shared" si="1"/>
        <v>0</v>
      </c>
      <c r="G29" s="110"/>
      <c r="H29" s="110"/>
      <c r="I29" s="110"/>
      <c r="J29" s="110"/>
      <c r="K29" s="110"/>
      <c r="L29" s="97"/>
      <c r="M29" s="97"/>
      <c r="N29" s="97"/>
      <c r="O29" s="97"/>
      <c r="P29" s="97"/>
      <c r="Q29" s="97"/>
      <c r="R29" s="97"/>
      <c r="S29" s="97"/>
      <c r="T29" s="97"/>
    </row>
    <row r="30" spans="1:20" s="118" customFormat="1" ht="15.75" x14ac:dyDescent="0.2">
      <c r="A30" s="113" t="s">
        <v>150</v>
      </c>
      <c r="B30" s="124" t="s">
        <v>131</v>
      </c>
      <c r="C30" s="115" t="s">
        <v>21</v>
      </c>
      <c r="D30" s="115">
        <v>1</v>
      </c>
      <c r="E30" s="116"/>
      <c r="F30" s="117">
        <f t="shared" si="1"/>
        <v>0</v>
      </c>
      <c r="G30" s="110"/>
      <c r="H30" s="110"/>
      <c r="I30" s="110"/>
      <c r="J30" s="110"/>
      <c r="K30" s="110"/>
      <c r="L30" s="97"/>
      <c r="M30" s="97"/>
      <c r="N30" s="97"/>
      <c r="O30" s="97"/>
      <c r="P30" s="97"/>
      <c r="Q30" s="97"/>
      <c r="R30" s="97"/>
      <c r="S30" s="97"/>
      <c r="T30" s="97"/>
    </row>
    <row r="31" spans="1:20" s="118" customFormat="1" ht="15.75" x14ac:dyDescent="0.2">
      <c r="A31" s="113" t="s">
        <v>152</v>
      </c>
      <c r="B31" s="124" t="s">
        <v>154</v>
      </c>
      <c r="C31" s="115" t="s">
        <v>21</v>
      </c>
      <c r="D31" s="115">
        <v>1</v>
      </c>
      <c r="E31" s="116"/>
      <c r="F31" s="117">
        <f t="shared" si="1"/>
        <v>0</v>
      </c>
      <c r="G31" s="110"/>
      <c r="H31" s="110"/>
      <c r="I31" s="110"/>
      <c r="J31" s="110"/>
      <c r="K31" s="110"/>
      <c r="L31" s="97"/>
      <c r="M31" s="97"/>
      <c r="N31" s="97"/>
      <c r="O31" s="97"/>
      <c r="P31" s="97"/>
      <c r="Q31" s="97"/>
      <c r="R31" s="97"/>
      <c r="S31" s="97"/>
      <c r="T31" s="97"/>
    </row>
    <row r="32" spans="1:20" s="118" customFormat="1" ht="15.75" x14ac:dyDescent="0.2">
      <c r="A32" s="113" t="s">
        <v>153</v>
      </c>
      <c r="B32" s="124" t="s">
        <v>135</v>
      </c>
      <c r="C32" s="115"/>
      <c r="D32" s="115"/>
      <c r="E32" s="116"/>
      <c r="F32" s="117">
        <f t="shared" si="1"/>
        <v>0</v>
      </c>
      <c r="G32" s="110"/>
      <c r="H32" s="110"/>
      <c r="I32" s="110"/>
      <c r="J32" s="110"/>
      <c r="K32" s="110"/>
      <c r="L32" s="97"/>
      <c r="M32" s="97"/>
      <c r="N32" s="97"/>
      <c r="O32" s="97"/>
      <c r="P32" s="97"/>
      <c r="Q32" s="97"/>
      <c r="R32" s="97"/>
      <c r="S32" s="97"/>
      <c r="T32" s="97"/>
    </row>
    <row r="33" spans="1:20" s="118" customFormat="1" ht="15.75" x14ac:dyDescent="0.2">
      <c r="A33" s="113" t="s">
        <v>155</v>
      </c>
      <c r="B33" s="124" t="s">
        <v>135</v>
      </c>
      <c r="C33" s="115"/>
      <c r="D33" s="115"/>
      <c r="E33" s="116"/>
      <c r="F33" s="117">
        <f t="shared" si="1"/>
        <v>0</v>
      </c>
      <c r="G33" s="110"/>
      <c r="H33" s="110"/>
      <c r="I33" s="110"/>
      <c r="J33" s="110"/>
      <c r="K33" s="110"/>
      <c r="L33" s="97"/>
      <c r="M33" s="97"/>
      <c r="N33" s="97"/>
      <c r="O33" s="97"/>
      <c r="P33" s="97"/>
      <c r="Q33" s="97"/>
      <c r="R33" s="97"/>
      <c r="S33" s="97"/>
      <c r="T33" s="97"/>
    </row>
    <row r="34" spans="1:20" s="118" customFormat="1" ht="16.5" thickBot="1" x14ac:dyDescent="0.3">
      <c r="A34" s="113"/>
      <c r="B34" s="119" t="s">
        <v>156</v>
      </c>
      <c r="C34" s="115"/>
      <c r="D34" s="115"/>
      <c r="E34" s="120" t="s">
        <v>138</v>
      </c>
      <c r="F34" s="121">
        <f>SUM(F23:F33)</f>
        <v>0</v>
      </c>
      <c r="G34" s="110"/>
      <c r="H34" s="110"/>
      <c r="I34" s="110"/>
      <c r="J34" s="110"/>
      <c r="K34" s="110"/>
      <c r="L34" s="97"/>
      <c r="M34" s="97"/>
      <c r="N34" s="97"/>
      <c r="O34" s="97"/>
      <c r="P34" s="97"/>
      <c r="Q34" s="97"/>
      <c r="R34" s="97"/>
      <c r="S34" s="97"/>
      <c r="T34" s="97"/>
    </row>
    <row r="35" spans="1:20" s="118" customFormat="1" x14ac:dyDescent="0.2">
      <c r="A35" s="110"/>
      <c r="B35" s="110"/>
      <c r="C35" s="110"/>
      <c r="D35" s="110"/>
      <c r="E35" s="110"/>
      <c r="F35" s="110"/>
      <c r="G35" s="110"/>
      <c r="H35" s="110"/>
      <c r="I35" s="110"/>
      <c r="J35" s="110"/>
      <c r="K35" s="110"/>
      <c r="L35" s="97"/>
      <c r="M35" s="97"/>
      <c r="N35" s="97"/>
      <c r="O35" s="97"/>
      <c r="P35" s="97"/>
      <c r="Q35" s="97"/>
      <c r="R35" s="97"/>
      <c r="S35" s="97"/>
      <c r="T35" s="97"/>
    </row>
    <row r="36" spans="1:20" s="118" customFormat="1" ht="15.75" x14ac:dyDescent="0.2">
      <c r="A36" s="111">
        <v>2.2999999999999998</v>
      </c>
      <c r="B36" s="107" t="s">
        <v>157</v>
      </c>
      <c r="C36" s="107"/>
      <c r="D36" s="107"/>
      <c r="E36" s="107"/>
      <c r="F36" s="112"/>
      <c r="G36" s="110"/>
      <c r="H36" s="110"/>
      <c r="I36" s="110"/>
      <c r="J36" s="110"/>
      <c r="K36" s="110"/>
      <c r="L36" s="97"/>
      <c r="M36" s="97"/>
      <c r="N36" s="97"/>
      <c r="O36" s="97"/>
      <c r="P36" s="97"/>
      <c r="Q36" s="97"/>
      <c r="R36" s="97"/>
      <c r="S36" s="97"/>
      <c r="T36" s="97"/>
    </row>
    <row r="37" spans="1:20" s="118" customFormat="1" ht="45" x14ac:dyDescent="0.2">
      <c r="A37" s="113" t="s">
        <v>158</v>
      </c>
      <c r="B37" s="124" t="s">
        <v>835</v>
      </c>
      <c r="C37" s="115" t="s">
        <v>21</v>
      </c>
      <c r="D37" s="115">
        <v>6</v>
      </c>
      <c r="E37" s="116"/>
      <c r="F37" s="117">
        <f t="shared" ref="F37:F42" si="2">D37*E37</f>
        <v>0</v>
      </c>
      <c r="G37" s="110"/>
      <c r="H37" s="110"/>
      <c r="I37" s="110"/>
      <c r="J37" s="110"/>
      <c r="K37" s="110"/>
      <c r="L37" s="97"/>
      <c r="M37" s="97"/>
      <c r="N37" s="97"/>
      <c r="O37" s="97"/>
      <c r="P37" s="97"/>
      <c r="Q37" s="97"/>
      <c r="R37" s="97"/>
      <c r="S37" s="97"/>
      <c r="T37" s="97"/>
    </row>
    <row r="38" spans="1:20" s="118" customFormat="1" ht="15.75" x14ac:dyDescent="0.2">
      <c r="A38" s="113" t="s">
        <v>159</v>
      </c>
      <c r="B38" s="124" t="s">
        <v>825</v>
      </c>
      <c r="C38" s="115" t="s">
        <v>21</v>
      </c>
      <c r="D38" s="115">
        <v>6</v>
      </c>
      <c r="E38" s="116"/>
      <c r="F38" s="117">
        <f t="shared" si="2"/>
        <v>0</v>
      </c>
      <c r="G38" s="110"/>
      <c r="H38" s="110"/>
      <c r="I38" s="110"/>
      <c r="J38" s="110"/>
      <c r="K38" s="110"/>
      <c r="L38" s="97"/>
      <c r="M38" s="97"/>
      <c r="N38" s="97"/>
      <c r="O38" s="97"/>
      <c r="P38" s="97"/>
      <c r="Q38" s="97"/>
      <c r="R38" s="97"/>
      <c r="S38" s="97"/>
      <c r="T38" s="97"/>
    </row>
    <row r="39" spans="1:20" s="118" customFormat="1" ht="15.75" x14ac:dyDescent="0.2">
      <c r="A39" s="113" t="s">
        <v>160</v>
      </c>
      <c r="B39" s="124" t="s">
        <v>161</v>
      </c>
      <c r="C39" s="115" t="s">
        <v>21</v>
      </c>
      <c r="D39" s="115">
        <v>6</v>
      </c>
      <c r="E39" s="116"/>
      <c r="F39" s="117">
        <f t="shared" si="2"/>
        <v>0</v>
      </c>
      <c r="G39" s="110"/>
      <c r="H39" s="110"/>
      <c r="I39" s="110"/>
      <c r="J39" s="110"/>
      <c r="K39" s="110"/>
      <c r="L39" s="97"/>
      <c r="M39" s="97"/>
      <c r="N39" s="97"/>
      <c r="O39" s="97"/>
      <c r="P39" s="97"/>
      <c r="Q39" s="97"/>
      <c r="R39" s="97"/>
      <c r="S39" s="97"/>
      <c r="T39" s="97"/>
    </row>
    <row r="40" spans="1:20" s="118" customFormat="1" ht="15.75" x14ac:dyDescent="0.2">
      <c r="A40" s="113" t="s">
        <v>162</v>
      </c>
      <c r="B40" s="124" t="s">
        <v>815</v>
      </c>
      <c r="C40" s="115" t="s">
        <v>126</v>
      </c>
      <c r="D40" s="115">
        <v>6</v>
      </c>
      <c r="E40" s="116"/>
      <c r="F40" s="117">
        <f t="shared" si="2"/>
        <v>0</v>
      </c>
      <c r="G40" s="110"/>
      <c r="H40" s="110"/>
      <c r="I40" s="110"/>
      <c r="J40" s="110"/>
      <c r="K40" s="110"/>
      <c r="L40" s="97"/>
      <c r="M40" s="97"/>
      <c r="N40" s="97"/>
      <c r="O40" s="97"/>
      <c r="P40" s="97"/>
      <c r="Q40" s="97"/>
      <c r="R40" s="97"/>
      <c r="S40" s="97"/>
      <c r="T40" s="97"/>
    </row>
    <row r="41" spans="1:20" s="118" customFormat="1" ht="15.75" x14ac:dyDescent="0.2">
      <c r="A41" s="113" t="s">
        <v>163</v>
      </c>
      <c r="B41" s="124" t="s">
        <v>135</v>
      </c>
      <c r="C41" s="115"/>
      <c r="D41" s="115"/>
      <c r="E41" s="116"/>
      <c r="F41" s="117">
        <f t="shared" si="2"/>
        <v>0</v>
      </c>
      <c r="G41" s="110"/>
      <c r="H41" s="110"/>
      <c r="I41" s="110"/>
      <c r="J41" s="110"/>
      <c r="K41" s="110"/>
      <c r="L41" s="97"/>
      <c r="M41" s="97"/>
      <c r="N41" s="97"/>
      <c r="O41" s="97"/>
      <c r="P41" s="97"/>
      <c r="Q41" s="97"/>
      <c r="R41" s="97"/>
      <c r="S41" s="97"/>
      <c r="T41" s="97"/>
    </row>
    <row r="42" spans="1:20" s="118" customFormat="1" ht="15.75" x14ac:dyDescent="0.2">
      <c r="A42" s="113" t="s">
        <v>164</v>
      </c>
      <c r="B42" s="124" t="s">
        <v>135</v>
      </c>
      <c r="C42" s="115"/>
      <c r="D42" s="115"/>
      <c r="E42" s="116"/>
      <c r="F42" s="117">
        <f t="shared" si="2"/>
        <v>0</v>
      </c>
      <c r="G42" s="110"/>
      <c r="H42" s="110"/>
      <c r="I42" s="110"/>
      <c r="J42" s="110"/>
      <c r="K42" s="110"/>
      <c r="L42" s="97"/>
      <c r="M42" s="97"/>
      <c r="N42" s="97"/>
      <c r="O42" s="97"/>
      <c r="P42" s="97"/>
      <c r="Q42" s="97"/>
      <c r="R42" s="97"/>
      <c r="S42" s="97"/>
      <c r="T42" s="97"/>
    </row>
    <row r="43" spans="1:20" s="118" customFormat="1" ht="16.5" thickBot="1" x14ac:dyDescent="0.3">
      <c r="A43" s="113"/>
      <c r="B43" s="119" t="s">
        <v>165</v>
      </c>
      <c r="C43" s="115"/>
      <c r="D43" s="115"/>
      <c r="E43" s="120" t="s">
        <v>138</v>
      </c>
      <c r="F43" s="121">
        <f>SUM(F37:F42)</f>
        <v>0</v>
      </c>
      <c r="G43" s="110"/>
      <c r="H43" s="110"/>
      <c r="I43" s="110"/>
      <c r="J43" s="110"/>
      <c r="K43" s="110"/>
      <c r="L43" s="97"/>
      <c r="M43" s="97"/>
      <c r="N43" s="97"/>
      <c r="O43" s="97"/>
      <c r="P43" s="97"/>
      <c r="Q43" s="97"/>
      <c r="R43" s="97"/>
      <c r="S43" s="97"/>
      <c r="T43" s="97"/>
    </row>
    <row r="44" spans="1:20" s="118" customFormat="1" x14ac:dyDescent="0.2">
      <c r="A44" s="110"/>
      <c r="B44" s="110"/>
      <c r="C44" s="110"/>
      <c r="D44" s="110"/>
      <c r="E44" s="110"/>
      <c r="F44" s="110"/>
      <c r="G44" s="110"/>
      <c r="H44" s="110"/>
      <c r="I44" s="110"/>
      <c r="J44" s="110"/>
      <c r="K44" s="110"/>
      <c r="L44" s="97"/>
      <c r="M44" s="97"/>
      <c r="N44" s="97"/>
      <c r="O44" s="97"/>
      <c r="P44" s="97"/>
      <c r="Q44" s="97"/>
      <c r="R44" s="97"/>
      <c r="S44" s="97"/>
      <c r="T44" s="97"/>
    </row>
    <row r="45" spans="1:20" s="118" customFormat="1" ht="15.75" x14ac:dyDescent="0.2">
      <c r="A45" s="111">
        <v>2.4</v>
      </c>
      <c r="B45" s="107" t="s">
        <v>166</v>
      </c>
      <c r="C45" s="107"/>
      <c r="D45" s="107"/>
      <c r="E45" s="107"/>
      <c r="F45" s="112"/>
      <c r="G45" s="110"/>
      <c r="H45" s="110"/>
      <c r="I45" s="110"/>
      <c r="J45" s="110"/>
      <c r="K45" s="110"/>
      <c r="L45" s="97"/>
      <c r="M45" s="97"/>
      <c r="N45" s="97"/>
      <c r="O45" s="97"/>
      <c r="P45" s="97"/>
      <c r="Q45" s="97"/>
      <c r="R45" s="97"/>
      <c r="S45" s="97"/>
      <c r="T45" s="97"/>
    </row>
    <row r="46" spans="1:20" s="118" customFormat="1" ht="30" x14ac:dyDescent="0.2">
      <c r="A46" s="113" t="s">
        <v>167</v>
      </c>
      <c r="B46" s="124" t="s">
        <v>817</v>
      </c>
      <c r="C46" s="115" t="s">
        <v>18</v>
      </c>
      <c r="D46" s="115">
        <v>240</v>
      </c>
      <c r="E46" s="116"/>
      <c r="F46" s="117">
        <f t="shared" ref="F46:F53" si="3">D46*E46</f>
        <v>0</v>
      </c>
      <c r="G46" s="110"/>
      <c r="H46" s="110"/>
      <c r="I46" s="110"/>
      <c r="J46" s="110"/>
      <c r="K46" s="110"/>
      <c r="L46" s="97"/>
      <c r="M46" s="97"/>
      <c r="N46" s="97"/>
      <c r="O46" s="97"/>
      <c r="P46" s="97"/>
      <c r="Q46" s="97"/>
      <c r="R46" s="97"/>
      <c r="S46" s="97"/>
      <c r="T46" s="97"/>
    </row>
    <row r="47" spans="1:20" ht="45" x14ac:dyDescent="0.2">
      <c r="A47" s="113" t="s">
        <v>168</v>
      </c>
      <c r="B47" s="124" t="s">
        <v>820</v>
      </c>
      <c r="C47" s="115" t="s">
        <v>18</v>
      </c>
      <c r="D47" s="115">
        <v>240</v>
      </c>
      <c r="E47" s="116"/>
      <c r="F47" s="117">
        <f t="shared" si="3"/>
        <v>0</v>
      </c>
      <c r="G47" s="110"/>
      <c r="H47" s="110"/>
      <c r="I47" s="110"/>
      <c r="J47" s="110"/>
      <c r="K47" s="110"/>
    </row>
    <row r="48" spans="1:20" ht="15.75" x14ac:dyDescent="0.2">
      <c r="A48" s="113" t="s">
        <v>169</v>
      </c>
      <c r="B48" s="124" t="s">
        <v>174</v>
      </c>
      <c r="C48" s="115" t="s">
        <v>21</v>
      </c>
      <c r="D48" s="115">
        <v>6</v>
      </c>
      <c r="E48" s="116"/>
      <c r="F48" s="117">
        <f t="shared" si="3"/>
        <v>0</v>
      </c>
      <c r="G48" s="110"/>
      <c r="H48" s="110"/>
      <c r="I48" s="110"/>
      <c r="J48" s="110"/>
      <c r="K48" s="110"/>
    </row>
    <row r="49" spans="1:11" ht="15.75" x14ac:dyDescent="0.2">
      <c r="A49" s="113" t="s">
        <v>170</v>
      </c>
      <c r="B49" s="124" t="s">
        <v>176</v>
      </c>
      <c r="C49" s="115" t="s">
        <v>21</v>
      </c>
      <c r="D49" s="115">
        <v>6</v>
      </c>
      <c r="E49" s="116"/>
      <c r="F49" s="117">
        <f t="shared" si="3"/>
        <v>0</v>
      </c>
      <c r="G49" s="110"/>
      <c r="H49" s="110"/>
      <c r="I49" s="110"/>
      <c r="J49" s="110"/>
      <c r="K49" s="110"/>
    </row>
    <row r="50" spans="1:11" ht="15.75" x14ac:dyDescent="0.2">
      <c r="A50" s="113" t="s">
        <v>172</v>
      </c>
      <c r="B50" s="124" t="s">
        <v>818</v>
      </c>
      <c r="C50" s="115" t="s">
        <v>18</v>
      </c>
      <c r="D50" s="115">
        <v>240</v>
      </c>
      <c r="E50" s="116"/>
      <c r="F50" s="117">
        <f t="shared" si="3"/>
        <v>0</v>
      </c>
      <c r="G50" s="110"/>
      <c r="H50" s="110"/>
      <c r="I50" s="110"/>
      <c r="J50" s="110"/>
      <c r="K50" s="110"/>
    </row>
    <row r="51" spans="1:11" ht="15.75" x14ac:dyDescent="0.2">
      <c r="A51" s="113" t="s">
        <v>173</v>
      </c>
      <c r="B51" s="124" t="s">
        <v>180</v>
      </c>
      <c r="C51" s="115" t="s">
        <v>126</v>
      </c>
      <c r="D51" s="115">
        <v>6</v>
      </c>
      <c r="E51" s="116"/>
      <c r="F51" s="117">
        <f t="shared" si="3"/>
        <v>0</v>
      </c>
      <c r="G51" s="110"/>
      <c r="H51" s="110"/>
      <c r="I51" s="110"/>
      <c r="J51" s="110"/>
      <c r="K51" s="110"/>
    </row>
    <row r="52" spans="1:11" ht="15.75" x14ac:dyDescent="0.2">
      <c r="A52" s="113" t="s">
        <v>175</v>
      </c>
      <c r="B52" s="124" t="s">
        <v>135</v>
      </c>
      <c r="C52" s="115"/>
      <c r="D52" s="115"/>
      <c r="E52" s="116"/>
      <c r="F52" s="117">
        <f t="shared" si="3"/>
        <v>0</v>
      </c>
      <c r="G52" s="110"/>
      <c r="H52" s="110"/>
      <c r="I52" s="110"/>
      <c r="J52" s="110"/>
      <c r="K52" s="110"/>
    </row>
    <row r="53" spans="1:11" ht="15.75" x14ac:dyDescent="0.2">
      <c r="A53" s="113" t="s">
        <v>177</v>
      </c>
      <c r="B53" s="124" t="s">
        <v>135</v>
      </c>
      <c r="C53" s="115"/>
      <c r="D53" s="115"/>
      <c r="E53" s="116"/>
      <c r="F53" s="117">
        <f t="shared" si="3"/>
        <v>0</v>
      </c>
      <c r="G53" s="110"/>
      <c r="H53" s="110"/>
      <c r="I53" s="110"/>
      <c r="J53" s="110"/>
      <c r="K53" s="110"/>
    </row>
    <row r="54" spans="1:11" ht="16.5" thickBot="1" x14ac:dyDescent="0.3">
      <c r="A54" s="113"/>
      <c r="B54" s="119" t="s">
        <v>181</v>
      </c>
      <c r="C54" s="115"/>
      <c r="D54" s="115"/>
      <c r="E54" s="120" t="s">
        <v>138</v>
      </c>
      <c r="F54" s="121">
        <f>SUM(F46:F53)</f>
        <v>0</v>
      </c>
      <c r="G54" s="110"/>
      <c r="H54" s="110"/>
      <c r="I54" s="110"/>
      <c r="J54" s="110"/>
      <c r="K54" s="110"/>
    </row>
    <row r="55" spans="1:11" x14ac:dyDescent="0.2">
      <c r="A55" s="110"/>
      <c r="B55" s="110"/>
      <c r="C55" s="110"/>
      <c r="D55" s="110"/>
      <c r="E55" s="110"/>
      <c r="F55" s="110"/>
      <c r="G55" s="110"/>
      <c r="H55" s="110"/>
      <c r="I55" s="110"/>
      <c r="J55" s="110"/>
      <c r="K55" s="110"/>
    </row>
    <row r="56" spans="1:11" ht="15.75" x14ac:dyDescent="0.2">
      <c r="A56" s="111">
        <v>2.5</v>
      </c>
      <c r="B56" s="107" t="s">
        <v>182</v>
      </c>
      <c r="C56" s="107"/>
      <c r="D56" s="107"/>
      <c r="E56" s="107"/>
      <c r="F56" s="112"/>
      <c r="G56" s="110"/>
      <c r="H56" s="110"/>
      <c r="I56" s="110"/>
      <c r="J56" s="110"/>
      <c r="K56" s="110"/>
    </row>
    <row r="57" spans="1:11" ht="15.75" x14ac:dyDescent="0.2">
      <c r="A57" s="113" t="s">
        <v>183</v>
      </c>
      <c r="B57" s="124" t="s">
        <v>833</v>
      </c>
      <c r="C57" s="115" t="s">
        <v>18</v>
      </c>
      <c r="D57" s="115">
        <v>60</v>
      </c>
      <c r="E57" s="116"/>
      <c r="F57" s="117">
        <f t="shared" ref="F57:F65" si="4">D57*E57</f>
        <v>0</v>
      </c>
      <c r="G57" s="110"/>
      <c r="H57" s="110"/>
      <c r="I57" s="110"/>
      <c r="J57" s="110"/>
      <c r="K57" s="110"/>
    </row>
    <row r="58" spans="1:11" ht="15.75" x14ac:dyDescent="0.2">
      <c r="A58" s="113" t="s">
        <v>184</v>
      </c>
      <c r="B58" s="124" t="s">
        <v>822</v>
      </c>
      <c r="C58" s="115" t="s">
        <v>21</v>
      </c>
      <c r="D58" s="115">
        <v>6</v>
      </c>
      <c r="E58" s="116"/>
      <c r="F58" s="117">
        <f t="shared" si="4"/>
        <v>0</v>
      </c>
      <c r="G58" s="110"/>
      <c r="H58" s="110"/>
      <c r="I58" s="110"/>
      <c r="J58" s="110"/>
      <c r="K58" s="110"/>
    </row>
    <row r="59" spans="1:11" ht="15.75" x14ac:dyDescent="0.2">
      <c r="A59" s="113" t="s">
        <v>185</v>
      </c>
      <c r="B59" s="124" t="s">
        <v>823</v>
      </c>
      <c r="C59" s="115" t="s">
        <v>21</v>
      </c>
      <c r="D59" s="115">
        <v>6</v>
      </c>
      <c r="E59" s="116"/>
      <c r="F59" s="117">
        <f t="shared" si="4"/>
        <v>0</v>
      </c>
      <c r="G59" s="110"/>
      <c r="H59" s="110"/>
      <c r="I59" s="110"/>
      <c r="J59" s="110"/>
      <c r="K59" s="110"/>
    </row>
    <row r="60" spans="1:11" ht="15.75" x14ac:dyDescent="0.2">
      <c r="A60" s="113" t="s">
        <v>186</v>
      </c>
      <c r="B60" s="124" t="s">
        <v>816</v>
      </c>
      <c r="C60" s="115" t="s">
        <v>18</v>
      </c>
      <c r="D60" s="115">
        <v>60</v>
      </c>
      <c r="E60" s="116"/>
      <c r="F60" s="117">
        <f t="shared" si="4"/>
        <v>0</v>
      </c>
      <c r="G60" s="110"/>
      <c r="H60" s="110"/>
      <c r="I60" s="110"/>
      <c r="J60" s="110"/>
      <c r="K60" s="110"/>
    </row>
    <row r="61" spans="1:11" ht="30" x14ac:dyDescent="0.2">
      <c r="A61" s="113" t="s">
        <v>187</v>
      </c>
      <c r="B61" s="124" t="s">
        <v>188</v>
      </c>
      <c r="C61" s="115" t="s">
        <v>21</v>
      </c>
      <c r="D61" s="115">
        <v>1</v>
      </c>
      <c r="E61" s="116"/>
      <c r="F61" s="117">
        <f t="shared" si="4"/>
        <v>0</v>
      </c>
      <c r="G61" s="110"/>
      <c r="H61" s="110"/>
      <c r="I61" s="110"/>
      <c r="J61" s="110"/>
      <c r="K61" s="110"/>
    </row>
    <row r="62" spans="1:11" ht="15.75" x14ac:dyDescent="0.2">
      <c r="A62" s="113" t="s">
        <v>189</v>
      </c>
      <c r="B62" s="124" t="s">
        <v>190</v>
      </c>
      <c r="C62" s="115" t="s">
        <v>21</v>
      </c>
      <c r="D62" s="115">
        <v>1</v>
      </c>
      <c r="E62" s="116"/>
      <c r="F62" s="117">
        <f t="shared" si="4"/>
        <v>0</v>
      </c>
      <c r="G62" s="110"/>
      <c r="H62" s="110"/>
      <c r="I62" s="110"/>
      <c r="J62" s="110"/>
      <c r="K62" s="110"/>
    </row>
    <row r="63" spans="1:11" ht="15.75" x14ac:dyDescent="0.2">
      <c r="A63" s="113" t="s">
        <v>191</v>
      </c>
      <c r="B63" s="124" t="s">
        <v>824</v>
      </c>
      <c r="C63" s="115" t="s">
        <v>18</v>
      </c>
      <c r="D63" s="115">
        <v>60</v>
      </c>
      <c r="E63" s="116"/>
      <c r="F63" s="117">
        <f t="shared" si="4"/>
        <v>0</v>
      </c>
      <c r="G63" s="110"/>
      <c r="H63" s="110"/>
      <c r="I63" s="110"/>
      <c r="J63" s="110"/>
      <c r="K63" s="110"/>
    </row>
    <row r="64" spans="1:11" ht="15.75" x14ac:dyDescent="0.2">
      <c r="A64" s="113" t="s">
        <v>192</v>
      </c>
      <c r="B64" s="124" t="s">
        <v>135</v>
      </c>
      <c r="C64" s="115"/>
      <c r="D64" s="115"/>
      <c r="E64" s="116"/>
      <c r="F64" s="117">
        <f t="shared" si="4"/>
        <v>0</v>
      </c>
      <c r="G64" s="110"/>
      <c r="H64" s="110"/>
      <c r="I64" s="110"/>
      <c r="J64" s="110"/>
      <c r="K64" s="110"/>
    </row>
    <row r="65" spans="1:11" ht="15.75" x14ac:dyDescent="0.2">
      <c r="A65" s="113" t="s">
        <v>193</v>
      </c>
      <c r="B65" s="124" t="s">
        <v>135</v>
      </c>
      <c r="C65" s="115"/>
      <c r="D65" s="115"/>
      <c r="E65" s="116"/>
      <c r="F65" s="117">
        <f t="shared" si="4"/>
        <v>0</v>
      </c>
      <c r="G65" s="110"/>
      <c r="H65" s="110"/>
      <c r="I65" s="110"/>
      <c r="J65" s="110"/>
      <c r="K65" s="110"/>
    </row>
    <row r="66" spans="1:11" ht="16.5" thickBot="1" x14ac:dyDescent="0.3">
      <c r="A66" s="113"/>
      <c r="B66" s="119" t="s">
        <v>194</v>
      </c>
      <c r="C66" s="115"/>
      <c r="D66" s="115"/>
      <c r="E66" s="120" t="s">
        <v>138</v>
      </c>
      <c r="F66" s="121">
        <f>SUM(F57:F65)</f>
        <v>0</v>
      </c>
      <c r="G66" s="110"/>
      <c r="H66" s="110"/>
      <c r="I66" s="110"/>
      <c r="J66" s="110"/>
      <c r="K66" s="110"/>
    </row>
    <row r="67" spans="1:11" x14ac:dyDescent="0.2">
      <c r="A67" s="110"/>
      <c r="B67" s="110"/>
      <c r="C67" s="110"/>
      <c r="D67" s="110"/>
      <c r="E67" s="110"/>
      <c r="F67" s="110"/>
      <c r="G67" s="110"/>
      <c r="H67" s="110"/>
      <c r="I67" s="110"/>
      <c r="J67" s="110"/>
      <c r="K67" s="110"/>
    </row>
    <row r="68" spans="1:11" ht="15.75" x14ac:dyDescent="0.2">
      <c r="A68" s="111">
        <v>2.6</v>
      </c>
      <c r="B68" s="107" t="s">
        <v>195</v>
      </c>
      <c r="C68" s="107"/>
      <c r="D68" s="107"/>
      <c r="E68" s="107"/>
      <c r="F68" s="112"/>
      <c r="G68" s="110"/>
      <c r="H68" s="110"/>
      <c r="I68" s="110"/>
      <c r="J68" s="110"/>
      <c r="K68" s="110"/>
    </row>
    <row r="69" spans="1:11" ht="117" customHeight="1" x14ac:dyDescent="0.2">
      <c r="A69" s="113"/>
      <c r="B69" s="114" t="s">
        <v>810</v>
      </c>
      <c r="C69" s="115"/>
      <c r="D69" s="115"/>
      <c r="E69" s="116"/>
      <c r="F69" s="117"/>
      <c r="G69" s="110"/>
      <c r="H69" s="110"/>
      <c r="I69" s="110"/>
      <c r="J69" s="110"/>
      <c r="K69" s="110"/>
    </row>
    <row r="70" spans="1:11" ht="45" x14ac:dyDescent="0.2">
      <c r="A70" s="113" t="s">
        <v>196</v>
      </c>
      <c r="B70" s="124" t="s">
        <v>356</v>
      </c>
      <c r="C70" s="115" t="s">
        <v>18</v>
      </c>
      <c r="D70" s="115">
        <v>30</v>
      </c>
      <c r="E70" s="116"/>
      <c r="F70" s="117">
        <f t="shared" ref="F70:F75" si="5">D70*E70</f>
        <v>0</v>
      </c>
      <c r="G70" s="110"/>
      <c r="H70" s="110"/>
      <c r="I70" s="110"/>
      <c r="J70" s="110"/>
      <c r="K70" s="110"/>
    </row>
    <row r="71" spans="1:11" ht="30" x14ac:dyDescent="0.2">
      <c r="A71" s="113" t="s">
        <v>197</v>
      </c>
      <c r="B71" s="124" t="s">
        <v>838</v>
      </c>
      <c r="C71" s="115" t="s">
        <v>18</v>
      </c>
      <c r="D71" s="115">
        <v>240</v>
      </c>
      <c r="E71" s="116"/>
      <c r="F71" s="117">
        <f t="shared" si="5"/>
        <v>0</v>
      </c>
      <c r="G71" s="110"/>
      <c r="H71" s="110"/>
      <c r="I71" s="110"/>
      <c r="J71" s="110"/>
      <c r="K71" s="110"/>
    </row>
    <row r="72" spans="1:11" ht="30" x14ac:dyDescent="0.2">
      <c r="A72" s="113" t="s">
        <v>198</v>
      </c>
      <c r="B72" s="124" t="s">
        <v>357</v>
      </c>
      <c r="C72" s="115" t="s">
        <v>18</v>
      </c>
      <c r="D72" s="115">
        <v>240</v>
      </c>
      <c r="E72" s="116"/>
      <c r="F72" s="117">
        <f t="shared" si="5"/>
        <v>0</v>
      </c>
      <c r="G72" s="110"/>
      <c r="H72" s="110"/>
      <c r="I72" s="110"/>
      <c r="J72" s="110"/>
      <c r="K72" s="110"/>
    </row>
    <row r="73" spans="1:11" ht="15.75" x14ac:dyDescent="0.2">
      <c r="A73" s="113" t="s">
        <v>199</v>
      </c>
      <c r="B73" s="124" t="s">
        <v>201</v>
      </c>
      <c r="C73" s="115" t="s">
        <v>827</v>
      </c>
      <c r="D73" s="115">
        <v>1</v>
      </c>
      <c r="E73" s="116"/>
      <c r="F73" s="117">
        <f t="shared" si="5"/>
        <v>0</v>
      </c>
      <c r="G73" s="110"/>
      <c r="H73" s="110"/>
      <c r="I73" s="110"/>
      <c r="J73" s="110"/>
      <c r="K73" s="110"/>
    </row>
    <row r="74" spans="1:11" ht="15.75" x14ac:dyDescent="0.2">
      <c r="A74" s="113" t="s">
        <v>200</v>
      </c>
      <c r="B74" s="124" t="s">
        <v>135</v>
      </c>
      <c r="C74" s="115"/>
      <c r="D74" s="115"/>
      <c r="E74" s="116"/>
      <c r="F74" s="117">
        <f t="shared" si="5"/>
        <v>0</v>
      </c>
      <c r="G74" s="110"/>
      <c r="H74" s="110"/>
      <c r="I74" s="110"/>
      <c r="J74" s="110"/>
      <c r="K74" s="110"/>
    </row>
    <row r="75" spans="1:11" ht="15.75" x14ac:dyDescent="0.2">
      <c r="A75" s="113" t="s">
        <v>202</v>
      </c>
      <c r="B75" s="124" t="s">
        <v>135</v>
      </c>
      <c r="C75" s="115"/>
      <c r="D75" s="115"/>
      <c r="E75" s="116"/>
      <c r="F75" s="117">
        <f t="shared" si="5"/>
        <v>0</v>
      </c>
      <c r="G75" s="110"/>
      <c r="H75" s="110"/>
      <c r="I75" s="110"/>
      <c r="J75" s="110"/>
      <c r="K75" s="110"/>
    </row>
    <row r="76" spans="1:11" ht="16.5" thickBot="1" x14ac:dyDescent="0.3">
      <c r="A76" s="113"/>
      <c r="B76" s="119" t="s">
        <v>203</v>
      </c>
      <c r="C76" s="115"/>
      <c r="D76" s="115"/>
      <c r="E76" s="120" t="s">
        <v>138</v>
      </c>
      <c r="F76" s="121">
        <f>SUM(F70:F75)</f>
        <v>0</v>
      </c>
      <c r="G76" s="110"/>
      <c r="H76" s="110"/>
      <c r="I76" s="110"/>
      <c r="J76" s="110"/>
      <c r="K76" s="110"/>
    </row>
    <row r="77" spans="1:11" x14ac:dyDescent="0.2">
      <c r="A77" s="110"/>
      <c r="B77" s="110"/>
      <c r="C77" s="110"/>
      <c r="D77" s="110"/>
      <c r="E77" s="110"/>
      <c r="F77" s="110"/>
      <c r="G77" s="110"/>
      <c r="H77" s="110"/>
      <c r="I77" s="110"/>
      <c r="J77" s="110"/>
      <c r="K77" s="110"/>
    </row>
    <row r="78" spans="1:11" ht="15.75" x14ac:dyDescent="0.2">
      <c r="A78" s="111">
        <v>2.7</v>
      </c>
      <c r="B78" s="107" t="s">
        <v>204</v>
      </c>
      <c r="C78" s="107"/>
      <c r="D78" s="107"/>
      <c r="E78" s="107"/>
      <c r="F78" s="112"/>
      <c r="G78" s="110"/>
      <c r="H78" s="110"/>
      <c r="I78" s="110"/>
      <c r="J78" s="110"/>
      <c r="K78" s="110"/>
    </row>
    <row r="79" spans="1:11" ht="15.75" x14ac:dyDescent="0.2">
      <c r="A79" s="113" t="s">
        <v>205</v>
      </c>
      <c r="B79" s="124" t="s">
        <v>836</v>
      </c>
      <c r="C79" s="115" t="s">
        <v>21</v>
      </c>
      <c r="D79" s="115">
        <v>6</v>
      </c>
      <c r="E79" s="116"/>
      <c r="F79" s="117">
        <f t="shared" ref="F79:F89" si="6">D79*E79</f>
        <v>0</v>
      </c>
      <c r="G79" s="110"/>
      <c r="H79" s="110"/>
      <c r="I79" s="110"/>
      <c r="J79" s="110"/>
      <c r="K79" s="110"/>
    </row>
    <row r="80" spans="1:11" ht="15.75" x14ac:dyDescent="0.2">
      <c r="A80" s="113" t="s">
        <v>206</v>
      </c>
      <c r="B80" s="124" t="s">
        <v>207</v>
      </c>
      <c r="C80" s="115" t="s">
        <v>21</v>
      </c>
      <c r="D80" s="115">
        <v>6</v>
      </c>
      <c r="E80" s="116"/>
      <c r="F80" s="117">
        <f t="shared" si="6"/>
        <v>0</v>
      </c>
      <c r="G80" s="110"/>
      <c r="H80" s="110"/>
      <c r="I80" s="110"/>
      <c r="J80" s="110"/>
      <c r="K80" s="110"/>
    </row>
    <row r="81" spans="1:11" ht="15.75" x14ac:dyDescent="0.2">
      <c r="A81" s="113" t="s">
        <v>208</v>
      </c>
      <c r="B81" s="124" t="s">
        <v>832</v>
      </c>
      <c r="C81" s="115" t="s">
        <v>21</v>
      </c>
      <c r="D81" s="115">
        <v>12</v>
      </c>
      <c r="E81" s="116"/>
      <c r="F81" s="117">
        <f t="shared" si="6"/>
        <v>0</v>
      </c>
      <c r="G81" s="110"/>
      <c r="H81" s="110"/>
      <c r="I81" s="110"/>
      <c r="J81" s="110"/>
      <c r="K81" s="110"/>
    </row>
    <row r="82" spans="1:11" ht="15.75" x14ac:dyDescent="0.2">
      <c r="A82" s="113" t="s">
        <v>209</v>
      </c>
      <c r="B82" s="124" t="s">
        <v>831</v>
      </c>
      <c r="C82" s="115" t="s">
        <v>21</v>
      </c>
      <c r="D82" s="115">
        <v>12</v>
      </c>
      <c r="E82" s="116"/>
      <c r="F82" s="117"/>
      <c r="G82" s="110"/>
      <c r="H82" s="110"/>
      <c r="I82" s="110"/>
      <c r="J82" s="110"/>
      <c r="K82" s="110"/>
    </row>
    <row r="83" spans="1:11" ht="30" x14ac:dyDescent="0.2">
      <c r="A83" s="113" t="s">
        <v>210</v>
      </c>
      <c r="B83" s="124" t="s">
        <v>211</v>
      </c>
      <c r="C83" s="115" t="s">
        <v>13</v>
      </c>
      <c r="D83" s="115">
        <v>1</v>
      </c>
      <c r="E83" s="116"/>
      <c r="F83" s="117">
        <f t="shared" si="6"/>
        <v>0</v>
      </c>
      <c r="G83" s="110"/>
      <c r="H83" s="110"/>
      <c r="I83" s="110"/>
      <c r="J83" s="110"/>
      <c r="K83" s="110"/>
    </row>
    <row r="84" spans="1:11" ht="15.75" x14ac:dyDescent="0.2">
      <c r="A84" s="113" t="s">
        <v>212</v>
      </c>
      <c r="B84" s="124" t="s">
        <v>837</v>
      </c>
      <c r="C84" s="115" t="s">
        <v>21</v>
      </c>
      <c r="D84" s="115">
        <v>6</v>
      </c>
      <c r="E84" s="116"/>
      <c r="F84" s="117">
        <f t="shared" si="6"/>
        <v>0</v>
      </c>
      <c r="G84" s="110"/>
      <c r="H84" s="110"/>
      <c r="I84" s="110"/>
      <c r="J84" s="110"/>
      <c r="K84" s="110"/>
    </row>
    <row r="85" spans="1:11" ht="15.75" x14ac:dyDescent="0.2">
      <c r="A85" s="113" t="s">
        <v>213</v>
      </c>
      <c r="B85" s="124" t="s">
        <v>214</v>
      </c>
      <c r="C85" s="115" t="s">
        <v>18</v>
      </c>
      <c r="D85" s="115">
        <v>80</v>
      </c>
      <c r="E85" s="116"/>
      <c r="F85" s="117">
        <f t="shared" si="6"/>
        <v>0</v>
      </c>
      <c r="G85" s="110"/>
      <c r="H85" s="110"/>
      <c r="I85" s="110"/>
      <c r="J85" s="110"/>
      <c r="K85" s="110"/>
    </row>
    <row r="86" spans="1:11" ht="15.75" x14ac:dyDescent="0.2">
      <c r="A86" s="113" t="s">
        <v>215</v>
      </c>
      <c r="B86" s="124" t="s">
        <v>216</v>
      </c>
      <c r="C86" s="115" t="s">
        <v>13</v>
      </c>
      <c r="D86" s="115">
        <v>1</v>
      </c>
      <c r="E86" s="116"/>
      <c r="F86" s="117">
        <f t="shared" si="6"/>
        <v>0</v>
      </c>
      <c r="G86" s="110"/>
      <c r="H86" s="110"/>
      <c r="I86" s="110"/>
      <c r="J86" s="110"/>
      <c r="K86" s="110"/>
    </row>
    <row r="87" spans="1:11" ht="15.75" x14ac:dyDescent="0.2">
      <c r="A87" s="113" t="s">
        <v>217</v>
      </c>
      <c r="B87" s="124" t="s">
        <v>218</v>
      </c>
      <c r="C87" s="115" t="s">
        <v>13</v>
      </c>
      <c r="D87" s="115">
        <v>1</v>
      </c>
      <c r="E87" s="116"/>
      <c r="F87" s="117">
        <f t="shared" si="6"/>
        <v>0</v>
      </c>
      <c r="G87" s="110"/>
      <c r="H87" s="110"/>
      <c r="I87" s="110"/>
      <c r="J87" s="110"/>
      <c r="K87" s="110"/>
    </row>
    <row r="88" spans="1:11" ht="15.75" x14ac:dyDescent="0.2">
      <c r="A88" s="113" t="s">
        <v>219</v>
      </c>
      <c r="B88" s="124" t="s">
        <v>135</v>
      </c>
      <c r="C88" s="115"/>
      <c r="D88" s="115"/>
      <c r="E88" s="116"/>
      <c r="F88" s="117">
        <f t="shared" si="6"/>
        <v>0</v>
      </c>
      <c r="G88" s="110"/>
      <c r="H88" s="110"/>
      <c r="I88" s="110"/>
      <c r="J88" s="110"/>
      <c r="K88" s="110"/>
    </row>
    <row r="89" spans="1:11" ht="15.75" x14ac:dyDescent="0.2">
      <c r="A89" s="113" t="s">
        <v>221</v>
      </c>
      <c r="B89" s="124" t="s">
        <v>135</v>
      </c>
      <c r="C89" s="115"/>
      <c r="D89" s="115"/>
      <c r="E89" s="116"/>
      <c r="F89" s="117">
        <f t="shared" si="6"/>
        <v>0</v>
      </c>
      <c r="G89" s="110"/>
      <c r="H89" s="110"/>
      <c r="I89" s="110"/>
      <c r="J89" s="110"/>
      <c r="K89" s="110"/>
    </row>
    <row r="90" spans="1:11" ht="16.5" thickBot="1" x14ac:dyDescent="0.3">
      <c r="A90" s="113"/>
      <c r="B90" s="119" t="s">
        <v>222</v>
      </c>
      <c r="C90" s="115"/>
      <c r="D90" s="115"/>
      <c r="E90" s="120" t="s">
        <v>138</v>
      </c>
      <c r="F90" s="121">
        <f>SUM(F79:F89)</f>
        <v>0</v>
      </c>
      <c r="G90" s="110"/>
      <c r="H90" s="110"/>
      <c r="I90" s="110"/>
      <c r="J90" s="110"/>
      <c r="K90" s="110"/>
    </row>
    <row r="91" spans="1:11" x14ac:dyDescent="0.2">
      <c r="A91" s="110"/>
      <c r="B91" s="110"/>
      <c r="C91" s="110"/>
      <c r="D91" s="110"/>
      <c r="E91" s="110"/>
      <c r="F91" s="110"/>
      <c r="G91" s="110"/>
      <c r="H91" s="110"/>
      <c r="I91" s="110"/>
      <c r="J91" s="110"/>
      <c r="K91" s="110"/>
    </row>
    <row r="92" spans="1:11" ht="15.75" x14ac:dyDescent="0.2">
      <c r="A92" s="111">
        <v>2.8</v>
      </c>
      <c r="B92" s="107" t="s">
        <v>223</v>
      </c>
      <c r="C92" s="107"/>
      <c r="D92" s="107"/>
      <c r="E92" s="107"/>
      <c r="F92" s="112"/>
      <c r="G92" s="110"/>
      <c r="H92" s="110"/>
      <c r="I92" s="110"/>
      <c r="J92" s="110"/>
      <c r="K92" s="110"/>
    </row>
    <row r="93" spans="1:11" ht="45" customHeight="1" x14ac:dyDescent="0.2">
      <c r="A93" s="113" t="s">
        <v>224</v>
      </c>
      <c r="B93" s="124" t="s">
        <v>227</v>
      </c>
      <c r="C93" s="115" t="s">
        <v>827</v>
      </c>
      <c r="D93" s="115">
        <v>1</v>
      </c>
      <c r="E93" s="116"/>
      <c r="F93" s="197" t="s">
        <v>845</v>
      </c>
      <c r="G93" s="110"/>
      <c r="H93" s="110"/>
      <c r="I93" s="110"/>
      <c r="J93" s="110"/>
      <c r="K93" s="110"/>
    </row>
    <row r="94" spans="1:11" ht="15.75" x14ac:dyDescent="0.2">
      <c r="A94" s="113" t="s">
        <v>225</v>
      </c>
      <c r="B94" s="124" t="s">
        <v>171</v>
      </c>
      <c r="C94" s="115" t="s">
        <v>827</v>
      </c>
      <c r="D94" s="115">
        <v>1</v>
      </c>
      <c r="E94" s="116"/>
      <c r="F94" s="198"/>
      <c r="G94" s="110"/>
      <c r="H94" s="110"/>
      <c r="I94" s="110"/>
      <c r="J94" s="110"/>
      <c r="K94" s="110"/>
    </row>
    <row r="95" spans="1:11" ht="15.75" x14ac:dyDescent="0.2">
      <c r="A95" s="113" t="s">
        <v>226</v>
      </c>
      <c r="B95" s="124" t="s">
        <v>135</v>
      </c>
      <c r="C95" s="115"/>
      <c r="D95" s="115"/>
      <c r="E95" s="116"/>
      <c r="F95" s="198"/>
      <c r="G95" s="110"/>
      <c r="H95" s="110"/>
      <c r="I95" s="110"/>
      <c r="J95" s="110"/>
      <c r="K95" s="110"/>
    </row>
    <row r="96" spans="1:11" ht="15.75" x14ac:dyDescent="0.2">
      <c r="A96" s="113" t="s">
        <v>839</v>
      </c>
      <c r="B96" s="124" t="s">
        <v>135</v>
      </c>
      <c r="C96" s="115"/>
      <c r="D96" s="115"/>
      <c r="E96" s="116"/>
      <c r="F96" s="199"/>
      <c r="G96" s="110"/>
      <c r="H96" s="110"/>
      <c r="I96" s="110"/>
      <c r="J96" s="110"/>
      <c r="K96" s="110"/>
    </row>
    <row r="97" spans="1:11" ht="16.5" thickBot="1" x14ac:dyDescent="0.3">
      <c r="A97" s="221"/>
      <c r="B97" s="222" t="s">
        <v>830</v>
      </c>
      <c r="C97" s="223"/>
      <c r="D97" s="223"/>
      <c r="E97" s="224" t="s">
        <v>138</v>
      </c>
      <c r="F97" s="225">
        <f>458546.734</f>
        <v>458546.734</v>
      </c>
      <c r="G97" s="110"/>
      <c r="H97" s="110"/>
      <c r="I97" s="110"/>
      <c r="J97" s="110"/>
      <c r="K97" s="110"/>
    </row>
    <row r="98" spans="1:11" x14ac:dyDescent="0.2">
      <c r="A98" s="110"/>
      <c r="B98" s="110"/>
      <c r="C98" s="110"/>
      <c r="D98" s="110"/>
      <c r="E98" s="110"/>
      <c r="F98" s="110"/>
      <c r="G98" s="110"/>
      <c r="H98" s="110"/>
      <c r="I98" s="110"/>
      <c r="J98" s="110"/>
      <c r="K98" s="110"/>
    </row>
    <row r="99" spans="1:11" ht="15.75" x14ac:dyDescent="0.2">
      <c r="A99" s="111">
        <v>2.9</v>
      </c>
      <c r="B99" s="107" t="s">
        <v>228</v>
      </c>
      <c r="C99" s="107"/>
      <c r="D99" s="107"/>
      <c r="E99" s="107"/>
      <c r="F99" s="112"/>
      <c r="G99" s="110"/>
      <c r="H99" s="110"/>
      <c r="I99" s="110"/>
      <c r="J99" s="110"/>
      <c r="K99" s="110"/>
    </row>
    <row r="100" spans="1:11" ht="75" x14ac:dyDescent="0.2">
      <c r="A100" s="113"/>
      <c r="B100" s="114" t="s">
        <v>229</v>
      </c>
      <c r="C100" s="115"/>
      <c r="D100" s="115"/>
      <c r="E100" s="116"/>
      <c r="F100" s="117"/>
      <c r="G100" s="110"/>
      <c r="H100" s="110"/>
      <c r="I100" s="110"/>
      <c r="J100" s="110"/>
      <c r="K100" s="110"/>
    </row>
    <row r="101" spans="1:11" ht="30" x14ac:dyDescent="0.2">
      <c r="A101" s="113" t="s">
        <v>230</v>
      </c>
      <c r="B101" s="124" t="s">
        <v>231</v>
      </c>
      <c r="C101" s="115" t="s">
        <v>827</v>
      </c>
      <c r="D101" s="115">
        <v>1</v>
      </c>
      <c r="E101" s="116"/>
      <c r="F101" s="117">
        <f t="shared" ref="F101:F106" si="7">D101*E101</f>
        <v>0</v>
      </c>
      <c r="G101" s="110"/>
      <c r="H101" s="110"/>
      <c r="I101" s="110"/>
      <c r="J101" s="110"/>
      <c r="K101" s="110"/>
    </row>
    <row r="102" spans="1:11" ht="15.75" x14ac:dyDescent="0.2">
      <c r="A102" s="113" t="s">
        <v>232</v>
      </c>
      <c r="B102" s="124" t="s">
        <v>233</v>
      </c>
      <c r="C102" s="115" t="s">
        <v>13</v>
      </c>
      <c r="D102" s="115">
        <v>1</v>
      </c>
      <c r="E102" s="116"/>
      <c r="F102" s="117">
        <f t="shared" si="7"/>
        <v>0</v>
      </c>
      <c r="G102" s="110"/>
      <c r="H102" s="110"/>
      <c r="I102" s="110"/>
      <c r="J102" s="110"/>
      <c r="K102" s="110"/>
    </row>
    <row r="103" spans="1:11" ht="15.75" x14ac:dyDescent="0.2">
      <c r="A103" s="113" t="s">
        <v>234</v>
      </c>
      <c r="B103" s="124" t="s">
        <v>235</v>
      </c>
      <c r="C103" s="115" t="s">
        <v>827</v>
      </c>
      <c r="D103" s="115">
        <v>1</v>
      </c>
      <c r="E103" s="116"/>
      <c r="F103" s="117">
        <f t="shared" si="7"/>
        <v>0</v>
      </c>
      <c r="G103" s="110"/>
      <c r="H103" s="110"/>
      <c r="I103" s="110"/>
      <c r="J103" s="110"/>
      <c r="K103" s="110"/>
    </row>
    <row r="104" spans="1:11" ht="15.75" x14ac:dyDescent="0.2">
      <c r="A104" s="113" t="s">
        <v>236</v>
      </c>
      <c r="B104" s="124" t="s">
        <v>237</v>
      </c>
      <c r="C104" s="115" t="s">
        <v>13</v>
      </c>
      <c r="D104" s="115">
        <v>1</v>
      </c>
      <c r="E104" s="116"/>
      <c r="F104" s="117">
        <f t="shared" si="7"/>
        <v>0</v>
      </c>
      <c r="G104" s="110"/>
      <c r="H104" s="110"/>
      <c r="I104" s="110"/>
      <c r="J104" s="110"/>
      <c r="K104" s="110"/>
    </row>
    <row r="105" spans="1:11" ht="15.75" x14ac:dyDescent="0.2">
      <c r="A105" s="113" t="s">
        <v>238</v>
      </c>
      <c r="B105" s="124" t="s">
        <v>135</v>
      </c>
      <c r="C105" s="115"/>
      <c r="D105" s="115"/>
      <c r="E105" s="116"/>
      <c r="F105" s="117">
        <f t="shared" si="7"/>
        <v>0</v>
      </c>
      <c r="G105" s="110"/>
      <c r="H105" s="110"/>
      <c r="I105" s="110"/>
      <c r="J105" s="110"/>
      <c r="K105" s="110"/>
    </row>
    <row r="106" spans="1:11" ht="15.75" x14ac:dyDescent="0.2">
      <c r="A106" s="113" t="s">
        <v>239</v>
      </c>
      <c r="B106" s="124" t="s">
        <v>135</v>
      </c>
      <c r="C106" s="115"/>
      <c r="D106" s="115"/>
      <c r="E106" s="116"/>
      <c r="F106" s="117">
        <f t="shared" si="7"/>
        <v>0</v>
      </c>
      <c r="G106" s="110"/>
      <c r="H106" s="110"/>
      <c r="I106" s="110"/>
      <c r="J106" s="110"/>
      <c r="K106" s="110"/>
    </row>
    <row r="107" spans="1:11" ht="16.5" thickBot="1" x14ac:dyDescent="0.3">
      <c r="A107" s="113"/>
      <c r="B107" s="119" t="s">
        <v>240</v>
      </c>
      <c r="C107" s="115"/>
      <c r="D107" s="115"/>
      <c r="E107" s="120" t="s">
        <v>138</v>
      </c>
      <c r="F107" s="121">
        <f>SUM(F101:F106)</f>
        <v>0</v>
      </c>
      <c r="G107" s="110"/>
      <c r="H107" s="110"/>
      <c r="I107" s="110"/>
      <c r="J107" s="110"/>
      <c r="K107" s="110"/>
    </row>
    <row r="108" spans="1:11" x14ac:dyDescent="0.2">
      <c r="A108" s="110"/>
      <c r="B108" s="110"/>
      <c r="C108" s="110"/>
      <c r="D108" s="110"/>
      <c r="E108" s="110"/>
      <c r="F108" s="110"/>
      <c r="G108" s="110"/>
      <c r="H108" s="110"/>
      <c r="I108" s="110"/>
      <c r="J108" s="110"/>
      <c r="K108" s="110"/>
    </row>
    <row r="109" spans="1:11" ht="15.75" x14ac:dyDescent="0.2">
      <c r="A109" s="169" t="s">
        <v>241</v>
      </c>
      <c r="B109" s="107" t="s">
        <v>250</v>
      </c>
      <c r="C109" s="107"/>
      <c r="D109" s="107"/>
      <c r="E109" s="107"/>
      <c r="F109" s="112"/>
      <c r="G109" s="110"/>
      <c r="H109" s="110"/>
      <c r="I109" s="110"/>
      <c r="J109" s="110"/>
      <c r="K109" s="110"/>
    </row>
    <row r="110" spans="1:11" ht="15.75" x14ac:dyDescent="0.2">
      <c r="A110" s="113" t="s">
        <v>242</v>
      </c>
      <c r="B110" s="124" t="s">
        <v>358</v>
      </c>
      <c r="C110" s="115" t="s">
        <v>21</v>
      </c>
      <c r="D110" s="115">
        <v>6</v>
      </c>
      <c r="E110" s="116"/>
      <c r="F110" s="117">
        <f t="shared" ref="F110:F120" si="8">D110*E110</f>
        <v>0</v>
      </c>
      <c r="G110" s="110"/>
      <c r="H110" s="110"/>
      <c r="I110" s="110"/>
      <c r="J110" s="110"/>
      <c r="K110" s="110"/>
    </row>
    <row r="111" spans="1:11" ht="15.75" x14ac:dyDescent="0.2">
      <c r="A111" s="113" t="s">
        <v>243</v>
      </c>
      <c r="B111" s="124" t="s">
        <v>359</v>
      </c>
      <c r="C111" s="115" t="s">
        <v>21</v>
      </c>
      <c r="D111" s="115">
        <v>6</v>
      </c>
      <c r="E111" s="116"/>
      <c r="F111" s="117">
        <f t="shared" si="8"/>
        <v>0</v>
      </c>
      <c r="G111" s="110"/>
      <c r="H111" s="110"/>
      <c r="I111" s="110"/>
      <c r="J111" s="110"/>
      <c r="K111" s="110"/>
    </row>
    <row r="112" spans="1:11" ht="15.75" x14ac:dyDescent="0.2">
      <c r="A112" s="113" t="s">
        <v>244</v>
      </c>
      <c r="B112" s="124" t="s">
        <v>254</v>
      </c>
      <c r="C112" s="115" t="s">
        <v>21</v>
      </c>
      <c r="D112" s="115">
        <v>6</v>
      </c>
      <c r="E112" s="116"/>
      <c r="F112" s="117">
        <f t="shared" si="8"/>
        <v>0</v>
      </c>
      <c r="G112" s="110"/>
      <c r="H112" s="110"/>
      <c r="I112" s="110"/>
      <c r="J112" s="110"/>
      <c r="K112" s="110"/>
    </row>
    <row r="113" spans="1:11" ht="15.75" x14ac:dyDescent="0.2">
      <c r="A113" s="113" t="s">
        <v>245</v>
      </c>
      <c r="B113" s="124" t="s">
        <v>255</v>
      </c>
      <c r="C113" s="115" t="s">
        <v>21</v>
      </c>
      <c r="D113" s="115">
        <v>1</v>
      </c>
      <c r="E113" s="116"/>
      <c r="F113" s="117">
        <f t="shared" si="8"/>
        <v>0</v>
      </c>
      <c r="G113" s="110"/>
      <c r="H113" s="110"/>
      <c r="I113" s="110"/>
      <c r="J113" s="110"/>
      <c r="K113" s="110"/>
    </row>
    <row r="114" spans="1:11" ht="15.75" x14ac:dyDescent="0.2">
      <c r="A114" s="113" t="s">
        <v>246</v>
      </c>
      <c r="B114" s="124" t="s">
        <v>360</v>
      </c>
      <c r="C114" s="115" t="s">
        <v>21</v>
      </c>
      <c r="D114" s="115">
        <v>6</v>
      </c>
      <c r="E114" s="116"/>
      <c r="F114" s="117">
        <f t="shared" si="8"/>
        <v>0</v>
      </c>
      <c r="G114" s="110"/>
      <c r="H114" s="110"/>
      <c r="I114" s="110"/>
      <c r="J114" s="110"/>
      <c r="K114" s="110"/>
    </row>
    <row r="115" spans="1:11" ht="15.75" x14ac:dyDescent="0.2">
      <c r="A115" s="113" t="s">
        <v>247</v>
      </c>
      <c r="B115" s="124" t="s">
        <v>361</v>
      </c>
      <c r="C115" s="115" t="s">
        <v>21</v>
      </c>
      <c r="D115" s="115">
        <v>6</v>
      </c>
      <c r="E115" s="116"/>
      <c r="F115" s="117">
        <f t="shared" si="8"/>
        <v>0</v>
      </c>
      <c r="G115" s="110"/>
      <c r="H115" s="110"/>
      <c r="I115" s="110"/>
      <c r="J115" s="110"/>
      <c r="K115" s="110"/>
    </row>
    <row r="116" spans="1:11" ht="15.75" x14ac:dyDescent="0.2">
      <c r="A116" s="113" t="s">
        <v>248</v>
      </c>
      <c r="B116" s="124" t="s">
        <v>826</v>
      </c>
      <c r="C116" s="115" t="s">
        <v>827</v>
      </c>
      <c r="D116" s="115">
        <v>1</v>
      </c>
      <c r="E116" s="116"/>
      <c r="F116" s="117">
        <f t="shared" si="8"/>
        <v>0</v>
      </c>
      <c r="G116" s="110"/>
      <c r="H116" s="110"/>
      <c r="I116" s="110"/>
      <c r="J116" s="110"/>
      <c r="K116" s="110"/>
    </row>
    <row r="117" spans="1:11" ht="15.75" x14ac:dyDescent="0.2">
      <c r="A117" s="113" t="s">
        <v>379</v>
      </c>
      <c r="B117" s="124" t="s">
        <v>179</v>
      </c>
      <c r="C117" s="115" t="s">
        <v>21</v>
      </c>
      <c r="D117" s="115">
        <v>6</v>
      </c>
      <c r="E117" s="116"/>
      <c r="F117" s="117">
        <f t="shared" si="8"/>
        <v>0</v>
      </c>
      <c r="G117" s="110"/>
      <c r="H117" s="110"/>
      <c r="I117" s="110"/>
      <c r="J117" s="110"/>
      <c r="K117" s="110"/>
    </row>
    <row r="118" spans="1:11" ht="15.75" x14ac:dyDescent="0.2">
      <c r="A118" s="113" t="s">
        <v>380</v>
      </c>
      <c r="B118" s="124" t="s">
        <v>220</v>
      </c>
      <c r="C118" s="115" t="s">
        <v>827</v>
      </c>
      <c r="D118" s="115">
        <v>1</v>
      </c>
      <c r="E118" s="116"/>
      <c r="F118" s="117"/>
      <c r="G118" s="110"/>
      <c r="H118" s="110"/>
      <c r="I118" s="110"/>
      <c r="J118" s="110"/>
      <c r="K118" s="110"/>
    </row>
    <row r="119" spans="1:11" ht="15.75" x14ac:dyDescent="0.2">
      <c r="A119" s="113" t="s">
        <v>381</v>
      </c>
      <c r="B119" s="124" t="s">
        <v>135</v>
      </c>
      <c r="C119" s="115"/>
      <c r="D119" s="115"/>
      <c r="E119" s="116"/>
      <c r="F119" s="117">
        <f t="shared" si="8"/>
        <v>0</v>
      </c>
      <c r="G119" s="110"/>
      <c r="H119" s="110"/>
      <c r="I119" s="110"/>
      <c r="J119" s="110"/>
      <c r="K119" s="110"/>
    </row>
    <row r="120" spans="1:11" ht="15.75" x14ac:dyDescent="0.2">
      <c r="A120" s="113" t="s">
        <v>382</v>
      </c>
      <c r="B120" s="124" t="s">
        <v>135</v>
      </c>
      <c r="C120" s="115"/>
      <c r="D120" s="115"/>
      <c r="E120" s="116"/>
      <c r="F120" s="117">
        <f t="shared" si="8"/>
        <v>0</v>
      </c>
      <c r="G120" s="110"/>
      <c r="H120" s="110"/>
      <c r="I120" s="110"/>
      <c r="J120" s="110"/>
      <c r="K120" s="110"/>
    </row>
    <row r="121" spans="1:11" ht="16.5" thickBot="1" x14ac:dyDescent="0.3">
      <c r="A121" s="113"/>
      <c r="B121" s="119" t="s">
        <v>383</v>
      </c>
      <c r="C121" s="115"/>
      <c r="D121" s="115"/>
      <c r="E121" s="120" t="s">
        <v>138</v>
      </c>
      <c r="F121" s="121">
        <f>SUM(F110:F120)</f>
        <v>0</v>
      </c>
      <c r="G121" s="110"/>
      <c r="H121" s="110"/>
      <c r="I121" s="110"/>
      <c r="J121" s="110"/>
      <c r="K121" s="110"/>
    </row>
    <row r="122" spans="1:11" x14ac:dyDescent="0.2">
      <c r="A122" s="110"/>
      <c r="B122" s="110"/>
      <c r="C122" s="110"/>
      <c r="D122" s="110"/>
      <c r="E122" s="110"/>
      <c r="F122" s="110"/>
      <c r="G122" s="110"/>
      <c r="H122" s="110"/>
      <c r="I122" s="110"/>
      <c r="J122" s="110"/>
      <c r="K122" s="110"/>
    </row>
    <row r="123" spans="1:11" ht="15.75" x14ac:dyDescent="0.2">
      <c r="A123" s="169" t="s">
        <v>249</v>
      </c>
      <c r="B123" s="107" t="s">
        <v>262</v>
      </c>
      <c r="C123" s="107"/>
      <c r="D123" s="107"/>
      <c r="E123" s="107"/>
      <c r="F123" s="112"/>
      <c r="G123" s="110"/>
      <c r="H123" s="110"/>
      <c r="I123" s="110"/>
      <c r="J123" s="110"/>
      <c r="K123" s="110"/>
    </row>
    <row r="124" spans="1:11" ht="15.75" x14ac:dyDescent="0.2">
      <c r="A124" s="113" t="s">
        <v>251</v>
      </c>
      <c r="B124" s="124" t="s">
        <v>828</v>
      </c>
      <c r="C124" s="115" t="s">
        <v>827</v>
      </c>
      <c r="D124" s="115">
        <v>1</v>
      </c>
      <c r="E124" s="116"/>
      <c r="F124" s="117">
        <f>D124*E124</f>
        <v>0</v>
      </c>
      <c r="G124" s="110"/>
      <c r="H124" s="110"/>
      <c r="I124" s="110"/>
      <c r="J124" s="110"/>
      <c r="K124" s="110"/>
    </row>
    <row r="125" spans="1:11" ht="15.75" x14ac:dyDescent="0.2">
      <c r="A125" s="113" t="s">
        <v>252</v>
      </c>
      <c r="B125" s="124" t="s">
        <v>829</v>
      </c>
      <c r="C125" s="115"/>
      <c r="D125" s="115"/>
      <c r="E125" s="116"/>
      <c r="F125" s="117"/>
      <c r="G125" s="110"/>
      <c r="H125" s="110"/>
      <c r="I125" s="110"/>
      <c r="J125" s="110"/>
      <c r="K125" s="110"/>
    </row>
    <row r="126" spans="1:11" ht="15.75" x14ac:dyDescent="0.2">
      <c r="A126" s="113" t="s">
        <v>253</v>
      </c>
      <c r="B126" s="124" t="s">
        <v>135</v>
      </c>
      <c r="C126" s="115"/>
      <c r="D126" s="115"/>
      <c r="E126" s="116"/>
      <c r="F126" s="117">
        <f>D126*E126</f>
        <v>0</v>
      </c>
      <c r="G126" s="110"/>
      <c r="H126" s="110"/>
      <c r="I126" s="110"/>
      <c r="J126" s="110"/>
      <c r="K126" s="110"/>
    </row>
    <row r="127" spans="1:11" ht="16.5" thickBot="1" x14ac:dyDescent="0.3">
      <c r="A127" s="113"/>
      <c r="B127" s="119" t="s">
        <v>384</v>
      </c>
      <c r="C127" s="115"/>
      <c r="D127" s="115"/>
      <c r="E127" s="120" t="s">
        <v>138</v>
      </c>
      <c r="F127" s="121">
        <f>SUM(F124:F126)</f>
        <v>0</v>
      </c>
      <c r="G127" s="110"/>
      <c r="H127" s="110"/>
      <c r="I127" s="110"/>
      <c r="J127" s="110"/>
      <c r="K127" s="110"/>
    </row>
    <row r="128" spans="1:11" x14ac:dyDescent="0.2">
      <c r="A128" s="110"/>
      <c r="B128" s="110"/>
      <c r="C128" s="110"/>
      <c r="D128" s="110"/>
      <c r="E128" s="110"/>
      <c r="F128" s="110"/>
      <c r="G128" s="110"/>
      <c r="H128" s="110"/>
      <c r="I128" s="110"/>
      <c r="J128" s="110"/>
      <c r="K128" s="110"/>
    </row>
    <row r="129" spans="1:11" x14ac:dyDescent="0.2">
      <c r="A129" s="110"/>
      <c r="B129" s="110"/>
      <c r="C129" s="110"/>
      <c r="D129" s="110"/>
      <c r="E129" s="110"/>
      <c r="F129" s="110"/>
      <c r="G129" s="110"/>
      <c r="H129" s="110"/>
      <c r="I129" s="110"/>
      <c r="J129" s="110"/>
      <c r="K129" s="110"/>
    </row>
    <row r="130" spans="1:11" ht="15.75" x14ac:dyDescent="0.2">
      <c r="A130" s="169" t="s">
        <v>256</v>
      </c>
      <c r="B130" s="107" t="s">
        <v>268</v>
      </c>
      <c r="C130" s="107"/>
      <c r="D130" s="107"/>
      <c r="E130" s="107"/>
      <c r="F130" s="112"/>
      <c r="G130" s="110"/>
      <c r="H130" s="110"/>
      <c r="I130" s="110"/>
      <c r="J130" s="110"/>
      <c r="K130" s="110"/>
    </row>
    <row r="131" spans="1:11" ht="45" x14ac:dyDescent="0.2">
      <c r="A131" s="113"/>
      <c r="B131" s="114" t="s">
        <v>834</v>
      </c>
      <c r="C131" s="115"/>
      <c r="D131" s="115"/>
      <c r="E131" s="116"/>
      <c r="F131" s="117"/>
      <c r="G131" s="110"/>
      <c r="H131" s="110"/>
      <c r="I131" s="110"/>
      <c r="J131" s="110"/>
      <c r="K131" s="110"/>
    </row>
    <row r="132" spans="1:11" ht="15.75" x14ac:dyDescent="0.2">
      <c r="A132" s="113" t="s">
        <v>25</v>
      </c>
      <c r="B132" s="124" t="s">
        <v>269</v>
      </c>
      <c r="C132" s="115" t="s">
        <v>21</v>
      </c>
      <c r="D132" s="115">
        <v>6</v>
      </c>
      <c r="E132" s="116"/>
      <c r="F132" s="117">
        <f t="shared" ref="F132:F138" si="9">D132*E132</f>
        <v>0</v>
      </c>
      <c r="G132" s="110"/>
      <c r="H132" s="110"/>
      <c r="I132" s="110"/>
      <c r="J132" s="110"/>
      <c r="K132" s="110"/>
    </row>
    <row r="133" spans="1:11" ht="15.75" x14ac:dyDescent="0.2">
      <c r="A133" s="113" t="s">
        <v>26</v>
      </c>
      <c r="B133" s="124" t="s">
        <v>270</v>
      </c>
      <c r="C133" s="115" t="s">
        <v>21</v>
      </c>
      <c r="D133" s="115">
        <v>6</v>
      </c>
      <c r="E133" s="116"/>
      <c r="F133" s="117">
        <f t="shared" si="9"/>
        <v>0</v>
      </c>
      <c r="G133" s="110"/>
      <c r="H133" s="110"/>
      <c r="I133" s="110"/>
      <c r="J133" s="110"/>
      <c r="K133" s="110"/>
    </row>
    <row r="134" spans="1:11" ht="15.75" x14ac:dyDescent="0.2">
      <c r="A134" s="113" t="s">
        <v>27</v>
      </c>
      <c r="B134" s="124" t="s">
        <v>362</v>
      </c>
      <c r="C134" s="115" t="s">
        <v>21</v>
      </c>
      <c r="D134" s="115">
        <v>6</v>
      </c>
      <c r="E134" s="116"/>
      <c r="F134" s="117">
        <f t="shared" si="9"/>
        <v>0</v>
      </c>
      <c r="G134" s="110"/>
      <c r="H134" s="110"/>
      <c r="I134" s="110"/>
      <c r="J134" s="110"/>
      <c r="K134" s="110"/>
    </row>
    <row r="135" spans="1:11" ht="30" x14ac:dyDescent="0.2">
      <c r="A135" s="113" t="s">
        <v>257</v>
      </c>
      <c r="B135" s="124" t="s">
        <v>271</v>
      </c>
      <c r="C135" s="115" t="s">
        <v>126</v>
      </c>
      <c r="D135" s="115">
        <v>6</v>
      </c>
      <c r="E135" s="116"/>
      <c r="F135" s="117">
        <f t="shared" si="9"/>
        <v>0</v>
      </c>
      <c r="G135" s="110"/>
      <c r="H135" s="110"/>
      <c r="I135" s="110"/>
      <c r="J135" s="110"/>
      <c r="K135" s="110"/>
    </row>
    <row r="136" spans="1:11" ht="15.75" x14ac:dyDescent="0.2">
      <c r="A136" s="113" t="s">
        <v>258</v>
      </c>
      <c r="B136" s="124" t="s">
        <v>821</v>
      </c>
      <c r="C136" s="115" t="s">
        <v>13</v>
      </c>
      <c r="D136" s="115">
        <v>1</v>
      </c>
      <c r="E136" s="116"/>
      <c r="F136" s="117">
        <f t="shared" si="9"/>
        <v>0</v>
      </c>
      <c r="G136" s="110"/>
      <c r="H136" s="110"/>
      <c r="I136" s="110"/>
      <c r="J136" s="110"/>
      <c r="K136" s="110"/>
    </row>
    <row r="137" spans="1:11" ht="15.75" x14ac:dyDescent="0.2">
      <c r="A137" s="113" t="s">
        <v>259</v>
      </c>
      <c r="B137" s="124" t="s">
        <v>135</v>
      </c>
      <c r="C137" s="115"/>
      <c r="D137" s="115"/>
      <c r="E137" s="116"/>
      <c r="F137" s="117">
        <f t="shared" si="9"/>
        <v>0</v>
      </c>
      <c r="G137" s="110"/>
      <c r="H137" s="110"/>
      <c r="I137" s="110"/>
      <c r="J137" s="110"/>
      <c r="K137" s="110"/>
    </row>
    <row r="138" spans="1:11" ht="15.75" x14ac:dyDescent="0.2">
      <c r="A138" s="113" t="s">
        <v>260</v>
      </c>
      <c r="B138" s="124" t="s">
        <v>135</v>
      </c>
      <c r="C138" s="115"/>
      <c r="D138" s="115"/>
      <c r="E138" s="116"/>
      <c r="F138" s="117">
        <f t="shared" si="9"/>
        <v>0</v>
      </c>
      <c r="G138" s="110"/>
      <c r="H138" s="110"/>
      <c r="I138" s="110"/>
      <c r="J138" s="110"/>
      <c r="K138" s="110"/>
    </row>
    <row r="139" spans="1:11" ht="16.5" thickBot="1" x14ac:dyDescent="0.3">
      <c r="A139" s="113"/>
      <c r="B139" s="119" t="s">
        <v>385</v>
      </c>
      <c r="C139" s="115"/>
      <c r="D139" s="115"/>
      <c r="E139" s="120" t="s">
        <v>138</v>
      </c>
      <c r="F139" s="121">
        <f>SUM(F132:F138)</f>
        <v>0</v>
      </c>
      <c r="G139" s="110"/>
      <c r="H139" s="110"/>
      <c r="I139" s="110"/>
      <c r="J139" s="110"/>
      <c r="K139" s="110"/>
    </row>
    <row r="140" spans="1:11" x14ac:dyDescent="0.2">
      <c r="A140" s="110"/>
      <c r="B140" s="110"/>
      <c r="C140" s="110"/>
      <c r="D140" s="110"/>
      <c r="E140" s="110"/>
      <c r="F140" s="110"/>
      <c r="G140" s="110"/>
      <c r="H140" s="110"/>
      <c r="I140" s="110"/>
      <c r="J140" s="110"/>
      <c r="K140" s="110"/>
    </row>
    <row r="141" spans="1:11" ht="15.75" x14ac:dyDescent="0.2">
      <c r="A141" s="169" t="s">
        <v>261</v>
      </c>
      <c r="B141" s="107" t="s">
        <v>272</v>
      </c>
      <c r="C141" s="107"/>
      <c r="D141" s="107"/>
      <c r="E141" s="107"/>
      <c r="F141" s="112"/>
      <c r="G141" s="110"/>
      <c r="H141" s="110"/>
      <c r="I141" s="110"/>
      <c r="J141" s="110"/>
      <c r="K141" s="110"/>
    </row>
    <row r="142" spans="1:11" ht="60" x14ac:dyDescent="0.2">
      <c r="A142" s="113"/>
      <c r="B142" s="114" t="s">
        <v>273</v>
      </c>
      <c r="C142" s="115"/>
      <c r="D142" s="115"/>
      <c r="E142" s="116"/>
      <c r="F142" s="117"/>
      <c r="G142" s="110"/>
      <c r="H142" s="110"/>
      <c r="I142" s="110"/>
      <c r="J142" s="110"/>
      <c r="K142" s="110"/>
    </row>
    <row r="143" spans="1:11" ht="15.75" x14ac:dyDescent="0.2">
      <c r="A143" s="113" t="s">
        <v>263</v>
      </c>
      <c r="B143" s="119"/>
      <c r="C143" s="115"/>
      <c r="D143" s="115"/>
      <c r="E143" s="116"/>
      <c r="F143" s="117">
        <f t="shared" ref="F143:F148" si="10">D143*E143</f>
        <v>0</v>
      </c>
      <c r="G143" s="110"/>
      <c r="H143" s="110"/>
      <c r="I143" s="110"/>
      <c r="J143" s="110"/>
      <c r="K143" s="110"/>
    </row>
    <row r="144" spans="1:11" ht="15.75" x14ac:dyDescent="0.2">
      <c r="A144" s="113" t="s">
        <v>265</v>
      </c>
      <c r="B144" s="119"/>
      <c r="C144" s="115"/>
      <c r="D144" s="115"/>
      <c r="E144" s="116"/>
      <c r="F144" s="117">
        <f t="shared" si="10"/>
        <v>0</v>
      </c>
      <c r="G144" s="110"/>
      <c r="H144" s="110"/>
      <c r="I144" s="110"/>
      <c r="J144" s="110"/>
      <c r="K144" s="110"/>
    </row>
    <row r="145" spans="1:11" ht="15.75" x14ac:dyDescent="0.2">
      <c r="A145" s="113" t="s">
        <v>266</v>
      </c>
      <c r="B145" s="119"/>
      <c r="C145" s="115"/>
      <c r="D145" s="115"/>
      <c r="E145" s="116"/>
      <c r="F145" s="117">
        <f t="shared" si="10"/>
        <v>0</v>
      </c>
      <c r="G145" s="110"/>
      <c r="H145" s="110"/>
      <c r="I145" s="110"/>
      <c r="J145" s="110"/>
      <c r="K145" s="110"/>
    </row>
    <row r="146" spans="1:11" ht="15.75" x14ac:dyDescent="0.2">
      <c r="A146" s="113" t="s">
        <v>267</v>
      </c>
      <c r="B146" s="119"/>
      <c r="C146" s="115"/>
      <c r="D146" s="115"/>
      <c r="E146" s="116"/>
      <c r="F146" s="117">
        <f t="shared" si="10"/>
        <v>0</v>
      </c>
      <c r="G146" s="110"/>
      <c r="H146" s="110"/>
      <c r="I146" s="110"/>
      <c r="J146" s="110"/>
      <c r="K146" s="110"/>
    </row>
    <row r="147" spans="1:11" ht="15.75" x14ac:dyDescent="0.2">
      <c r="A147" s="113" t="s">
        <v>363</v>
      </c>
      <c r="B147" s="119"/>
      <c r="C147" s="115"/>
      <c r="D147" s="115"/>
      <c r="E147" s="116"/>
      <c r="F147" s="117">
        <f t="shared" si="10"/>
        <v>0</v>
      </c>
      <c r="G147" s="110"/>
      <c r="H147" s="110"/>
      <c r="I147" s="110"/>
      <c r="J147" s="110"/>
      <c r="K147" s="110"/>
    </row>
    <row r="148" spans="1:11" ht="15.75" x14ac:dyDescent="0.2">
      <c r="A148" s="113" t="s">
        <v>364</v>
      </c>
      <c r="B148" s="119"/>
      <c r="C148" s="115"/>
      <c r="D148" s="115"/>
      <c r="E148" s="116"/>
      <c r="F148" s="117">
        <f t="shared" si="10"/>
        <v>0</v>
      </c>
      <c r="G148" s="110"/>
      <c r="H148" s="110"/>
      <c r="I148" s="110"/>
      <c r="J148" s="110"/>
      <c r="K148" s="110"/>
    </row>
    <row r="149" spans="1:11" ht="16.5" thickBot="1" x14ac:dyDescent="0.3">
      <c r="A149" s="113"/>
      <c r="B149" s="119" t="s">
        <v>386</v>
      </c>
      <c r="C149" s="115"/>
      <c r="D149" s="115"/>
      <c r="E149" s="120" t="s">
        <v>138</v>
      </c>
      <c r="F149" s="121">
        <f>SUM(F143:F148)</f>
        <v>0</v>
      </c>
      <c r="G149" s="110"/>
      <c r="H149" s="110"/>
      <c r="I149" s="110"/>
      <c r="J149" s="110"/>
      <c r="K149" s="110"/>
    </row>
    <row r="150" spans="1:11" x14ac:dyDescent="0.2">
      <c r="A150" s="110"/>
      <c r="B150" s="110"/>
      <c r="C150" s="110"/>
      <c r="D150" s="110"/>
      <c r="E150" s="110"/>
      <c r="F150" s="110"/>
      <c r="G150" s="110"/>
      <c r="H150" s="110"/>
      <c r="I150" s="110"/>
      <c r="J150" s="110"/>
      <c r="K150" s="110"/>
    </row>
    <row r="151" spans="1:11" ht="16.5" thickBot="1" x14ac:dyDescent="0.3">
      <c r="A151" s="113"/>
      <c r="B151" s="119" t="s">
        <v>397</v>
      </c>
      <c r="C151" s="115"/>
      <c r="D151" s="115"/>
      <c r="E151" s="120" t="s">
        <v>274</v>
      </c>
      <c r="F151" s="121">
        <f>F20+F34+F43+F54+F66+F76+F90+F97+F107+F121+F127+F139+F149</f>
        <v>458546.734</v>
      </c>
      <c r="G151" s="110"/>
      <c r="H151" s="110"/>
      <c r="I151" s="110"/>
      <c r="J151" s="110"/>
      <c r="K151" s="110"/>
    </row>
    <row r="152" spans="1:11" ht="15.75" x14ac:dyDescent="0.2">
      <c r="A152" s="113"/>
      <c r="B152" s="119" t="s">
        <v>275</v>
      </c>
      <c r="C152" s="115"/>
      <c r="D152" s="115"/>
      <c r="E152" s="116"/>
      <c r="F152" s="117"/>
      <c r="G152" s="110"/>
      <c r="H152" s="110"/>
      <c r="I152" s="110"/>
      <c r="J152" s="110"/>
      <c r="K152" s="110"/>
    </row>
    <row r="153" spans="1:11" x14ac:dyDescent="0.2">
      <c r="A153" s="110"/>
      <c r="B153" s="110"/>
      <c r="C153" s="110"/>
      <c r="D153" s="110"/>
      <c r="E153" s="110"/>
      <c r="F153" s="110"/>
      <c r="G153" s="110"/>
      <c r="H153" s="110"/>
      <c r="I153" s="110"/>
      <c r="J153" s="110"/>
      <c r="K153" s="110"/>
    </row>
  </sheetData>
  <mergeCells count="1">
    <mergeCell ref="F93:F96"/>
  </mergeCells>
  <printOptions horizontalCentered="1"/>
  <pageMargins left="0.78749999999999998" right="0.78749999999999998" top="0.98402777777777795" bottom="0.98402777777777795" header="0.511811023622047" footer="0.511811023622047"/>
  <pageSetup paperSize="9" scale="51" fitToHeight="0"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8579A-EFB3-41F7-894B-9CA1B587CE7D}">
  <sheetPr>
    <pageSetUpPr fitToPage="1"/>
  </sheetPr>
  <dimension ref="A1:T153"/>
  <sheetViews>
    <sheetView zoomScaleNormal="100" zoomScalePageLayoutView="85" workbookViewId="0">
      <selection activeCell="H9" sqref="H9"/>
    </sheetView>
  </sheetViews>
  <sheetFormatPr defaultColWidth="9.28515625" defaultRowHeight="15" x14ac:dyDescent="0.25"/>
  <cols>
    <col min="1" max="1" width="13.28515625" style="104" customWidth="1"/>
    <col min="2" max="2" width="92.140625" style="97" customWidth="1"/>
    <col min="3" max="3" width="11" style="122" customWidth="1"/>
    <col min="4" max="4" width="10.5703125" style="122" customWidth="1"/>
    <col min="5" max="5" width="15.5703125" style="123" customWidth="1"/>
    <col min="6" max="6" width="22.7109375" style="123" customWidth="1"/>
    <col min="7" max="7" width="9.28515625" style="97"/>
    <col min="8" max="8" width="43.42578125" style="97" customWidth="1"/>
    <col min="9" max="16384" width="9.28515625" style="97"/>
  </cols>
  <sheetData>
    <row r="1" spans="1:20" ht="15.75" x14ac:dyDescent="0.25">
      <c r="A1" s="91" t="s">
        <v>79</v>
      </c>
      <c r="B1" s="92" t="str">
        <f>'[1]Summary Page'!B1</f>
        <v>WITS - CLM DATA CENTRE</v>
      </c>
      <c r="C1" s="93"/>
      <c r="D1" s="94"/>
      <c r="E1" s="95"/>
      <c r="F1" s="96"/>
    </row>
    <row r="2" spans="1:20" s="104" customFormat="1" ht="15.75" x14ac:dyDescent="0.25">
      <c r="A2" s="98" t="s">
        <v>80</v>
      </c>
      <c r="B2" s="99" t="str">
        <f>'[1]Summary Page'!B2</f>
        <v>1005297-24</v>
      </c>
      <c r="C2" s="100"/>
      <c r="D2" s="101"/>
      <c r="E2" s="102"/>
      <c r="F2" s="103"/>
    </row>
    <row r="3" spans="1:20" s="104" customFormat="1" ht="15.75" x14ac:dyDescent="0.25">
      <c r="A3" s="98" t="s">
        <v>81</v>
      </c>
      <c r="B3" s="105">
        <f>'Summary Page'!B3</f>
        <v>46254</v>
      </c>
      <c r="C3" s="100"/>
      <c r="D3" s="101"/>
      <c r="E3" s="102"/>
      <c r="F3" s="103"/>
    </row>
    <row r="4" spans="1:20" s="104" customFormat="1" ht="15.75" x14ac:dyDescent="0.25">
      <c r="A4" s="98" t="s">
        <v>82</v>
      </c>
      <c r="B4" s="105" t="s">
        <v>393</v>
      </c>
      <c r="C4" s="100"/>
      <c r="D4" s="101"/>
      <c r="E4" s="102"/>
      <c r="F4" s="103"/>
    </row>
    <row r="5" spans="1:20" s="104" customFormat="1" ht="15.75" x14ac:dyDescent="0.25">
      <c r="A5" s="98" t="s">
        <v>83</v>
      </c>
      <c r="B5" s="99">
        <v>1</v>
      </c>
      <c r="C5" s="100"/>
      <c r="D5" s="101"/>
      <c r="E5" s="102"/>
      <c r="F5" s="103"/>
    </row>
    <row r="6" spans="1:20" ht="15.75" x14ac:dyDescent="0.25">
      <c r="A6" s="106" t="s">
        <v>5</v>
      </c>
      <c r="B6" s="107" t="s">
        <v>6</v>
      </c>
      <c r="C6" s="107" t="s">
        <v>10</v>
      </c>
      <c r="D6" s="107" t="s">
        <v>11</v>
      </c>
      <c r="E6" s="108" t="s">
        <v>12</v>
      </c>
      <c r="F6" s="109" t="s">
        <v>7</v>
      </c>
    </row>
    <row r="7" spans="1:20" x14ac:dyDescent="0.2">
      <c r="A7" s="110"/>
      <c r="B7" s="110"/>
      <c r="C7" s="110"/>
      <c r="D7" s="110"/>
      <c r="E7" s="110"/>
      <c r="F7" s="110"/>
      <c r="G7" s="110"/>
      <c r="H7" s="110"/>
      <c r="I7" s="110"/>
      <c r="J7" s="110"/>
      <c r="K7" s="110"/>
    </row>
    <row r="8" spans="1:20" ht="15.75" x14ac:dyDescent="0.2">
      <c r="A8" s="111">
        <v>2</v>
      </c>
      <c r="B8" s="107" t="s">
        <v>119</v>
      </c>
      <c r="C8" s="107"/>
      <c r="D8" s="107"/>
      <c r="E8" s="107"/>
      <c r="F8" s="112"/>
      <c r="G8" s="110"/>
      <c r="H8" s="110"/>
      <c r="I8" s="110"/>
      <c r="J8" s="110"/>
      <c r="K8" s="110"/>
    </row>
    <row r="9" spans="1:20" s="118" customFormat="1" ht="252.75" customHeight="1" x14ac:dyDescent="0.2">
      <c r="A9" s="113"/>
      <c r="B9" s="114" t="s">
        <v>120</v>
      </c>
      <c r="C9" s="115"/>
      <c r="D9" s="115"/>
      <c r="E9" s="116"/>
      <c r="F9" s="117"/>
      <c r="G9" s="110"/>
      <c r="H9" s="110"/>
      <c r="I9" s="110"/>
      <c r="J9" s="110"/>
      <c r="K9" s="110"/>
      <c r="L9" s="97"/>
      <c r="M9" s="97"/>
      <c r="N9" s="97"/>
      <c r="O9" s="97"/>
      <c r="P9" s="97"/>
      <c r="Q9" s="97"/>
      <c r="R9" s="97"/>
      <c r="S9" s="97"/>
      <c r="T9" s="97"/>
    </row>
    <row r="10" spans="1:20" s="118" customFormat="1" ht="15.75" x14ac:dyDescent="0.2">
      <c r="A10" s="111">
        <v>2.1</v>
      </c>
      <c r="B10" s="107" t="s">
        <v>121</v>
      </c>
      <c r="C10" s="107"/>
      <c r="D10" s="107"/>
      <c r="E10" s="107"/>
      <c r="F10" s="112"/>
      <c r="G10" s="110"/>
      <c r="H10" s="110"/>
      <c r="I10" s="110"/>
      <c r="J10" s="110"/>
      <c r="K10" s="110"/>
      <c r="L10" s="97"/>
      <c r="M10" s="97"/>
      <c r="N10" s="97"/>
      <c r="O10" s="97"/>
      <c r="P10" s="97"/>
      <c r="Q10" s="97"/>
      <c r="R10" s="97"/>
      <c r="S10" s="97"/>
      <c r="T10" s="97"/>
    </row>
    <row r="11" spans="1:20" s="118" customFormat="1" ht="60" x14ac:dyDescent="0.2">
      <c r="A11" s="113" t="s">
        <v>122</v>
      </c>
      <c r="B11" s="124" t="s">
        <v>369</v>
      </c>
      <c r="C11" s="115" t="s">
        <v>21</v>
      </c>
      <c r="D11" s="115">
        <v>5</v>
      </c>
      <c r="E11" s="116"/>
      <c r="F11" s="117">
        <f t="shared" ref="F11:F19" si="0">D11*E11</f>
        <v>0</v>
      </c>
      <c r="G11" s="110"/>
      <c r="H11" s="110"/>
      <c r="I11" s="110"/>
      <c r="J11" s="110"/>
      <c r="K11" s="110"/>
      <c r="L11" s="97"/>
      <c r="M11" s="97"/>
      <c r="N11" s="97"/>
      <c r="O11" s="97"/>
      <c r="P11" s="97"/>
      <c r="Q11" s="97"/>
      <c r="R11" s="97"/>
      <c r="S11" s="97"/>
      <c r="T11" s="97"/>
    </row>
    <row r="12" spans="1:20" s="118" customFormat="1" ht="15.75" x14ac:dyDescent="0.2">
      <c r="A12" s="113" t="s">
        <v>123</v>
      </c>
      <c r="B12" s="124" t="s">
        <v>124</v>
      </c>
      <c r="C12" s="115" t="s">
        <v>21</v>
      </c>
      <c r="D12" s="115">
        <v>5</v>
      </c>
      <c r="E12" s="116"/>
      <c r="F12" s="117">
        <f t="shared" si="0"/>
        <v>0</v>
      </c>
      <c r="G12" s="110"/>
      <c r="H12" s="110"/>
      <c r="I12" s="110"/>
      <c r="J12" s="110"/>
      <c r="K12" s="110"/>
      <c r="L12" s="97"/>
      <c r="M12" s="97"/>
      <c r="N12" s="97"/>
      <c r="O12" s="97"/>
      <c r="P12" s="97"/>
      <c r="Q12" s="97"/>
      <c r="R12" s="97"/>
      <c r="S12" s="97"/>
      <c r="T12" s="97"/>
    </row>
    <row r="13" spans="1:20" s="118" customFormat="1" ht="30" x14ac:dyDescent="0.2">
      <c r="A13" s="113" t="s">
        <v>125</v>
      </c>
      <c r="B13" s="124" t="s">
        <v>811</v>
      </c>
      <c r="C13" s="115" t="s">
        <v>126</v>
      </c>
      <c r="D13" s="115">
        <v>10</v>
      </c>
      <c r="E13" s="116"/>
      <c r="F13" s="117">
        <f t="shared" si="0"/>
        <v>0</v>
      </c>
      <c r="G13" s="110"/>
      <c r="H13" s="110"/>
      <c r="I13" s="110"/>
      <c r="J13" s="110"/>
      <c r="K13" s="110"/>
      <c r="L13" s="97"/>
      <c r="M13" s="97"/>
      <c r="N13" s="97"/>
      <c r="O13" s="97"/>
      <c r="P13" s="97"/>
      <c r="Q13" s="97"/>
      <c r="R13" s="97"/>
      <c r="S13" s="97"/>
      <c r="T13" s="97"/>
    </row>
    <row r="14" spans="1:20" s="118" customFormat="1" ht="15.75" x14ac:dyDescent="0.2">
      <c r="A14" s="113" t="s">
        <v>127</v>
      </c>
      <c r="B14" s="124" t="s">
        <v>128</v>
      </c>
      <c r="C14" s="115" t="s">
        <v>21</v>
      </c>
      <c r="D14" s="115">
        <v>5</v>
      </c>
      <c r="E14" s="116"/>
      <c r="F14" s="117">
        <f t="shared" si="0"/>
        <v>0</v>
      </c>
      <c r="G14" s="110"/>
      <c r="H14" s="110"/>
      <c r="I14" s="110"/>
      <c r="J14" s="110"/>
      <c r="K14" s="110"/>
      <c r="L14" s="97"/>
      <c r="M14" s="97"/>
      <c r="N14" s="97"/>
      <c r="O14" s="97"/>
      <c r="P14" s="97"/>
      <c r="Q14" s="97"/>
      <c r="R14" s="97"/>
      <c r="S14" s="97"/>
      <c r="T14" s="97"/>
    </row>
    <row r="15" spans="1:20" s="118" customFormat="1" ht="15.75" x14ac:dyDescent="0.2">
      <c r="A15" s="113" t="s">
        <v>129</v>
      </c>
      <c r="B15" s="124" t="s">
        <v>819</v>
      </c>
      <c r="C15" s="115" t="s">
        <v>21</v>
      </c>
      <c r="D15" s="115">
        <v>5</v>
      </c>
      <c r="E15" s="116"/>
      <c r="F15" s="117">
        <f t="shared" si="0"/>
        <v>0</v>
      </c>
      <c r="G15" s="110"/>
      <c r="H15" s="110"/>
      <c r="I15" s="110"/>
      <c r="J15" s="110"/>
      <c r="K15" s="110"/>
      <c r="L15" s="97"/>
      <c r="M15" s="97"/>
      <c r="N15" s="97"/>
      <c r="O15" s="97"/>
      <c r="P15" s="97"/>
      <c r="Q15" s="97"/>
      <c r="R15" s="97"/>
      <c r="S15" s="97"/>
      <c r="T15" s="97"/>
    </row>
    <row r="16" spans="1:20" s="118" customFormat="1" ht="15.75" x14ac:dyDescent="0.2">
      <c r="A16" s="113" t="s">
        <v>130</v>
      </c>
      <c r="B16" s="124" t="s">
        <v>131</v>
      </c>
      <c r="C16" s="115" t="s">
        <v>21</v>
      </c>
      <c r="D16" s="115">
        <v>5</v>
      </c>
      <c r="E16" s="116"/>
      <c r="F16" s="117">
        <f t="shared" si="0"/>
        <v>0</v>
      </c>
      <c r="G16" s="110"/>
      <c r="H16" s="110"/>
      <c r="I16" s="110"/>
      <c r="J16" s="110"/>
      <c r="K16" s="110"/>
      <c r="L16" s="97"/>
      <c r="M16" s="97"/>
      <c r="N16" s="97"/>
      <c r="O16" s="97"/>
      <c r="P16" s="97"/>
      <c r="Q16" s="97"/>
      <c r="R16" s="97"/>
      <c r="S16" s="97"/>
      <c r="T16" s="97"/>
    </row>
    <row r="17" spans="1:20" s="118" customFormat="1" ht="15.75" x14ac:dyDescent="0.2">
      <c r="A17" s="113" t="s">
        <v>132</v>
      </c>
      <c r="B17" s="124" t="s">
        <v>133</v>
      </c>
      <c r="C17" s="115" t="s">
        <v>21</v>
      </c>
      <c r="D17" s="115">
        <v>5</v>
      </c>
      <c r="E17" s="116"/>
      <c r="F17" s="117">
        <f t="shared" si="0"/>
        <v>0</v>
      </c>
      <c r="G17" s="110"/>
      <c r="H17" s="110"/>
      <c r="I17" s="110"/>
      <c r="J17" s="110"/>
      <c r="K17" s="110"/>
      <c r="L17" s="97"/>
      <c r="M17" s="97"/>
      <c r="N17" s="97"/>
      <c r="O17" s="97"/>
      <c r="P17" s="97"/>
      <c r="Q17" s="97"/>
      <c r="R17" s="97"/>
      <c r="S17" s="97"/>
      <c r="T17" s="97"/>
    </row>
    <row r="18" spans="1:20" s="118" customFormat="1" ht="15.75" x14ac:dyDescent="0.2">
      <c r="A18" s="113" t="s">
        <v>134</v>
      </c>
      <c r="B18" s="124" t="s">
        <v>135</v>
      </c>
      <c r="C18" s="115"/>
      <c r="D18" s="115"/>
      <c r="E18" s="116"/>
      <c r="F18" s="117">
        <f t="shared" si="0"/>
        <v>0</v>
      </c>
      <c r="G18" s="110"/>
      <c r="H18" s="110"/>
      <c r="I18" s="110"/>
      <c r="J18" s="110"/>
      <c r="K18" s="110"/>
      <c r="L18" s="97"/>
      <c r="M18" s="97"/>
      <c r="N18" s="97"/>
      <c r="O18" s="97"/>
      <c r="P18" s="97"/>
      <c r="Q18" s="97"/>
      <c r="R18" s="97"/>
      <c r="S18" s="97"/>
      <c r="T18" s="97"/>
    </row>
    <row r="19" spans="1:20" s="118" customFormat="1" ht="15.75" x14ac:dyDescent="0.2">
      <c r="A19" s="113" t="s">
        <v>136</v>
      </c>
      <c r="B19" s="124" t="s">
        <v>135</v>
      </c>
      <c r="C19" s="115"/>
      <c r="D19" s="115"/>
      <c r="E19" s="116"/>
      <c r="F19" s="117">
        <f t="shared" si="0"/>
        <v>0</v>
      </c>
      <c r="G19" s="110"/>
      <c r="H19" s="110"/>
      <c r="I19" s="110"/>
      <c r="J19" s="110"/>
      <c r="K19" s="110"/>
      <c r="L19" s="97"/>
      <c r="M19" s="97"/>
      <c r="N19" s="97"/>
      <c r="O19" s="97"/>
      <c r="P19" s="97"/>
      <c r="Q19" s="97"/>
      <c r="R19" s="97"/>
      <c r="S19" s="97"/>
      <c r="T19" s="97"/>
    </row>
    <row r="20" spans="1:20" s="118" customFormat="1" ht="16.5" thickBot="1" x14ac:dyDescent="0.3">
      <c r="A20" s="113"/>
      <c r="B20" s="119" t="s">
        <v>137</v>
      </c>
      <c r="C20" s="115"/>
      <c r="D20" s="115"/>
      <c r="E20" s="120" t="s">
        <v>138</v>
      </c>
      <c r="F20" s="121">
        <f>SUM(F11:F19)</f>
        <v>0</v>
      </c>
      <c r="G20" s="110"/>
      <c r="H20" s="110"/>
      <c r="I20" s="110"/>
      <c r="J20" s="110"/>
      <c r="K20" s="110"/>
      <c r="L20" s="97"/>
      <c r="M20" s="97"/>
      <c r="N20" s="97"/>
      <c r="O20" s="97"/>
      <c r="P20" s="97"/>
      <c r="Q20" s="97"/>
      <c r="R20" s="97"/>
      <c r="S20" s="97"/>
      <c r="T20" s="97"/>
    </row>
    <row r="21" spans="1:20" s="118" customFormat="1" x14ac:dyDescent="0.2">
      <c r="A21" s="110"/>
      <c r="B21" s="110"/>
      <c r="C21" s="110"/>
      <c r="D21" s="110"/>
      <c r="E21" s="110"/>
      <c r="F21" s="110"/>
      <c r="G21" s="110"/>
      <c r="H21" s="110"/>
      <c r="I21" s="110"/>
      <c r="J21" s="110"/>
      <c r="K21" s="110"/>
      <c r="L21" s="97"/>
      <c r="M21" s="97"/>
      <c r="N21" s="97"/>
      <c r="O21" s="97"/>
      <c r="P21" s="97"/>
      <c r="Q21" s="97"/>
      <c r="R21" s="97"/>
      <c r="S21" s="97"/>
      <c r="T21" s="97"/>
    </row>
    <row r="22" spans="1:20" s="118" customFormat="1" ht="15.75" x14ac:dyDescent="0.2">
      <c r="A22" s="111">
        <v>2.2000000000000002</v>
      </c>
      <c r="B22" s="107" t="s">
        <v>139</v>
      </c>
      <c r="C22" s="107"/>
      <c r="D22" s="107"/>
      <c r="E22" s="107"/>
      <c r="F22" s="112"/>
      <c r="G22" s="110"/>
      <c r="H22" s="110"/>
      <c r="I22" s="110"/>
      <c r="J22" s="110"/>
      <c r="K22" s="110"/>
      <c r="L22" s="97"/>
      <c r="M22" s="97"/>
      <c r="N22" s="97"/>
      <c r="O22" s="97"/>
      <c r="P22" s="97"/>
      <c r="Q22" s="97"/>
      <c r="R22" s="97"/>
      <c r="S22" s="97"/>
      <c r="T22" s="97"/>
    </row>
    <row r="23" spans="1:20" s="118" customFormat="1" ht="60" x14ac:dyDescent="0.2">
      <c r="A23" s="113" t="s">
        <v>140</v>
      </c>
      <c r="B23" s="124" t="s">
        <v>370</v>
      </c>
      <c r="C23" s="115" t="s">
        <v>21</v>
      </c>
      <c r="D23" s="115">
        <v>1</v>
      </c>
      <c r="E23" s="116"/>
      <c r="F23" s="117">
        <f t="shared" ref="F23:F33" si="1">D23*E23</f>
        <v>0</v>
      </c>
      <c r="G23" s="110"/>
      <c r="H23" s="110"/>
      <c r="I23" s="110"/>
      <c r="J23" s="110"/>
      <c r="K23" s="110"/>
      <c r="L23" s="97"/>
      <c r="M23" s="97"/>
      <c r="N23" s="97"/>
      <c r="O23" s="97"/>
      <c r="P23" s="97"/>
      <c r="Q23" s="97"/>
      <c r="R23" s="97"/>
      <c r="S23" s="97"/>
      <c r="T23" s="97"/>
    </row>
    <row r="24" spans="1:20" s="118" customFormat="1" ht="15.75" x14ac:dyDescent="0.2">
      <c r="A24" s="113" t="s">
        <v>141</v>
      </c>
      <c r="B24" s="124" t="s">
        <v>813</v>
      </c>
      <c r="C24" s="115" t="s">
        <v>21</v>
      </c>
      <c r="D24" s="115">
        <v>1</v>
      </c>
      <c r="E24" s="116"/>
      <c r="F24" s="117">
        <f t="shared" si="1"/>
        <v>0</v>
      </c>
      <c r="G24" s="110"/>
      <c r="H24" s="110"/>
      <c r="I24" s="110"/>
      <c r="J24" s="110"/>
      <c r="K24" s="110"/>
      <c r="L24" s="97"/>
      <c r="M24" s="97"/>
      <c r="N24" s="97"/>
      <c r="O24" s="97"/>
      <c r="P24" s="97"/>
      <c r="Q24" s="97"/>
      <c r="R24" s="97"/>
      <c r="S24" s="97"/>
      <c r="T24" s="97"/>
    </row>
    <row r="25" spans="1:20" s="118" customFormat="1" ht="15.75" x14ac:dyDescent="0.2">
      <c r="A25" s="113" t="s">
        <v>142</v>
      </c>
      <c r="B25" s="124" t="s">
        <v>844</v>
      </c>
      <c r="C25" s="115" t="s">
        <v>21</v>
      </c>
      <c r="D25" s="115">
        <v>1</v>
      </c>
      <c r="E25" s="116"/>
      <c r="F25" s="117">
        <f t="shared" si="1"/>
        <v>0</v>
      </c>
      <c r="G25" s="110"/>
      <c r="H25" s="110"/>
      <c r="I25" s="110"/>
      <c r="J25" s="110"/>
      <c r="K25" s="110"/>
      <c r="L25" s="97"/>
      <c r="M25" s="97"/>
      <c r="N25" s="97"/>
      <c r="O25" s="97"/>
      <c r="P25" s="97"/>
      <c r="Q25" s="97"/>
      <c r="R25" s="97"/>
      <c r="S25" s="97"/>
      <c r="T25" s="97"/>
    </row>
    <row r="26" spans="1:20" s="118" customFormat="1" ht="15.75" x14ac:dyDescent="0.2">
      <c r="A26" s="113" t="s">
        <v>143</v>
      </c>
      <c r="B26" s="124" t="s">
        <v>145</v>
      </c>
      <c r="C26" s="115" t="s">
        <v>21</v>
      </c>
      <c r="D26" s="115">
        <v>1</v>
      </c>
      <c r="E26" s="116"/>
      <c r="F26" s="117">
        <f t="shared" si="1"/>
        <v>0</v>
      </c>
      <c r="G26" s="110"/>
      <c r="H26" s="110"/>
      <c r="I26" s="110"/>
      <c r="J26" s="110"/>
      <c r="K26" s="110"/>
      <c r="L26" s="97"/>
      <c r="M26" s="97"/>
      <c r="N26" s="97"/>
      <c r="O26" s="97"/>
      <c r="P26" s="97"/>
      <c r="Q26" s="97"/>
      <c r="R26" s="97"/>
      <c r="S26" s="97"/>
      <c r="T26" s="97"/>
    </row>
    <row r="27" spans="1:20" s="118" customFormat="1" ht="15.75" x14ac:dyDescent="0.2">
      <c r="A27" s="113" t="s">
        <v>144</v>
      </c>
      <c r="B27" s="124" t="s">
        <v>147</v>
      </c>
      <c r="C27" s="115" t="s">
        <v>126</v>
      </c>
      <c r="D27" s="115">
        <v>2</v>
      </c>
      <c r="E27" s="116"/>
      <c r="F27" s="117">
        <f t="shared" si="1"/>
        <v>0</v>
      </c>
      <c r="G27" s="110"/>
      <c r="H27" s="110"/>
      <c r="I27" s="110"/>
      <c r="J27" s="110"/>
      <c r="K27" s="110"/>
      <c r="L27" s="97"/>
      <c r="M27" s="97"/>
      <c r="N27" s="97"/>
      <c r="O27" s="97"/>
      <c r="P27" s="97"/>
      <c r="Q27" s="97"/>
      <c r="R27" s="97"/>
      <c r="S27" s="97"/>
      <c r="T27" s="97"/>
    </row>
    <row r="28" spans="1:20" s="118" customFormat="1" ht="15.75" x14ac:dyDescent="0.2">
      <c r="A28" s="113" t="s">
        <v>146</v>
      </c>
      <c r="B28" s="124" t="s">
        <v>149</v>
      </c>
      <c r="C28" s="115" t="s">
        <v>21</v>
      </c>
      <c r="D28" s="115">
        <v>1</v>
      </c>
      <c r="E28" s="116"/>
      <c r="F28" s="117">
        <f t="shared" si="1"/>
        <v>0</v>
      </c>
      <c r="G28" s="110"/>
      <c r="H28" s="110"/>
      <c r="I28" s="110"/>
      <c r="J28" s="110"/>
      <c r="K28" s="110"/>
      <c r="L28" s="97"/>
      <c r="M28" s="97"/>
      <c r="N28" s="97"/>
      <c r="O28" s="97"/>
      <c r="P28" s="97"/>
      <c r="Q28" s="97"/>
      <c r="R28" s="97"/>
      <c r="S28" s="97"/>
      <c r="T28" s="97"/>
    </row>
    <row r="29" spans="1:20" s="118" customFormat="1" ht="15.75" x14ac:dyDescent="0.2">
      <c r="A29" s="113" t="s">
        <v>148</v>
      </c>
      <c r="B29" s="124" t="s">
        <v>151</v>
      </c>
      <c r="C29" s="115" t="s">
        <v>21</v>
      </c>
      <c r="D29" s="115">
        <v>1</v>
      </c>
      <c r="E29" s="116"/>
      <c r="F29" s="117">
        <f t="shared" si="1"/>
        <v>0</v>
      </c>
      <c r="G29" s="110"/>
      <c r="H29" s="110"/>
      <c r="I29" s="110"/>
      <c r="J29" s="110"/>
      <c r="K29" s="110"/>
      <c r="L29" s="97"/>
      <c r="M29" s="97"/>
      <c r="N29" s="97"/>
      <c r="O29" s="97"/>
      <c r="P29" s="97"/>
      <c r="Q29" s="97"/>
      <c r="R29" s="97"/>
      <c r="S29" s="97"/>
      <c r="T29" s="97"/>
    </row>
    <row r="30" spans="1:20" s="118" customFormat="1" ht="15.75" x14ac:dyDescent="0.2">
      <c r="A30" s="113" t="s">
        <v>150</v>
      </c>
      <c r="B30" s="124" t="s">
        <v>131</v>
      </c>
      <c r="C30" s="115" t="s">
        <v>21</v>
      </c>
      <c r="D30" s="115">
        <v>1</v>
      </c>
      <c r="E30" s="116"/>
      <c r="F30" s="117">
        <f t="shared" si="1"/>
        <v>0</v>
      </c>
      <c r="G30" s="110"/>
      <c r="H30" s="110"/>
      <c r="I30" s="110"/>
      <c r="J30" s="110"/>
      <c r="K30" s="110"/>
      <c r="L30" s="97"/>
      <c r="M30" s="97"/>
      <c r="N30" s="97"/>
      <c r="O30" s="97"/>
      <c r="P30" s="97"/>
      <c r="Q30" s="97"/>
      <c r="R30" s="97"/>
      <c r="S30" s="97"/>
      <c r="T30" s="97"/>
    </row>
    <row r="31" spans="1:20" s="118" customFormat="1" ht="15.75" x14ac:dyDescent="0.2">
      <c r="A31" s="113" t="s">
        <v>152</v>
      </c>
      <c r="B31" s="124" t="s">
        <v>154</v>
      </c>
      <c r="C31" s="115" t="s">
        <v>21</v>
      </c>
      <c r="D31" s="115">
        <v>1</v>
      </c>
      <c r="E31" s="116"/>
      <c r="F31" s="117">
        <f t="shared" si="1"/>
        <v>0</v>
      </c>
      <c r="G31" s="110"/>
      <c r="H31" s="110"/>
      <c r="I31" s="110"/>
      <c r="J31" s="110"/>
      <c r="K31" s="110"/>
      <c r="L31" s="97"/>
      <c r="M31" s="97"/>
      <c r="N31" s="97"/>
      <c r="O31" s="97"/>
      <c r="P31" s="97"/>
      <c r="Q31" s="97"/>
      <c r="R31" s="97"/>
      <c r="S31" s="97"/>
      <c r="T31" s="97"/>
    </row>
    <row r="32" spans="1:20" s="118" customFormat="1" ht="15.75" x14ac:dyDescent="0.2">
      <c r="A32" s="113" t="s">
        <v>153</v>
      </c>
      <c r="B32" s="124" t="s">
        <v>135</v>
      </c>
      <c r="C32" s="115"/>
      <c r="D32" s="115"/>
      <c r="E32" s="116"/>
      <c r="F32" s="117">
        <f t="shared" si="1"/>
        <v>0</v>
      </c>
      <c r="G32" s="110"/>
      <c r="H32" s="110"/>
      <c r="I32" s="110"/>
      <c r="J32" s="110"/>
      <c r="K32" s="110"/>
      <c r="L32" s="97"/>
      <c r="M32" s="97"/>
      <c r="N32" s="97"/>
      <c r="O32" s="97"/>
      <c r="P32" s="97"/>
      <c r="Q32" s="97"/>
      <c r="R32" s="97"/>
      <c r="S32" s="97"/>
      <c r="T32" s="97"/>
    </row>
    <row r="33" spans="1:20" s="118" customFormat="1" ht="15.75" x14ac:dyDescent="0.2">
      <c r="A33" s="113" t="s">
        <v>155</v>
      </c>
      <c r="B33" s="124" t="s">
        <v>135</v>
      </c>
      <c r="C33" s="115"/>
      <c r="D33" s="115"/>
      <c r="E33" s="116"/>
      <c r="F33" s="117">
        <f t="shared" si="1"/>
        <v>0</v>
      </c>
      <c r="G33" s="110"/>
      <c r="H33" s="110"/>
      <c r="I33" s="110"/>
      <c r="J33" s="110"/>
      <c r="K33" s="110"/>
      <c r="L33" s="97"/>
      <c r="M33" s="97"/>
      <c r="N33" s="97"/>
      <c r="O33" s="97"/>
      <c r="P33" s="97"/>
      <c r="Q33" s="97"/>
      <c r="R33" s="97"/>
      <c r="S33" s="97"/>
      <c r="T33" s="97"/>
    </row>
    <row r="34" spans="1:20" s="118" customFormat="1" ht="16.5" thickBot="1" x14ac:dyDescent="0.3">
      <c r="A34" s="113"/>
      <c r="B34" s="119" t="s">
        <v>156</v>
      </c>
      <c r="C34" s="115"/>
      <c r="D34" s="115"/>
      <c r="E34" s="120" t="s">
        <v>138</v>
      </c>
      <c r="F34" s="121">
        <f>SUM(F23:F33)</f>
        <v>0</v>
      </c>
      <c r="G34" s="110"/>
      <c r="H34" s="110"/>
      <c r="I34" s="110"/>
      <c r="J34" s="110"/>
      <c r="K34" s="110"/>
      <c r="L34" s="97"/>
      <c r="M34" s="97"/>
      <c r="N34" s="97"/>
      <c r="O34" s="97"/>
      <c r="P34" s="97"/>
      <c r="Q34" s="97"/>
      <c r="R34" s="97"/>
      <c r="S34" s="97"/>
      <c r="T34" s="97"/>
    </row>
    <row r="35" spans="1:20" s="118" customFormat="1" x14ac:dyDescent="0.2">
      <c r="A35" s="110"/>
      <c r="B35" s="110"/>
      <c r="C35" s="110"/>
      <c r="D35" s="110"/>
      <c r="E35" s="110"/>
      <c r="F35" s="110"/>
      <c r="G35" s="110"/>
      <c r="H35" s="110"/>
      <c r="I35" s="110"/>
      <c r="J35" s="110"/>
      <c r="K35" s="110"/>
      <c r="L35" s="97"/>
      <c r="M35" s="97"/>
      <c r="N35" s="97"/>
      <c r="O35" s="97"/>
      <c r="P35" s="97"/>
      <c r="Q35" s="97"/>
      <c r="R35" s="97"/>
      <c r="S35" s="97"/>
      <c r="T35" s="97"/>
    </row>
    <row r="36" spans="1:20" s="118" customFormat="1" ht="15.75" x14ac:dyDescent="0.2">
      <c r="A36" s="111">
        <v>2.2999999999999998</v>
      </c>
      <c r="B36" s="107" t="s">
        <v>157</v>
      </c>
      <c r="C36" s="107"/>
      <c r="D36" s="107"/>
      <c r="E36" s="107"/>
      <c r="F36" s="112"/>
      <c r="G36" s="110"/>
      <c r="H36" s="110"/>
      <c r="I36" s="110"/>
      <c r="J36" s="110"/>
      <c r="K36" s="110"/>
      <c r="L36" s="97"/>
      <c r="M36" s="97"/>
      <c r="N36" s="97"/>
      <c r="O36" s="97"/>
      <c r="P36" s="97"/>
      <c r="Q36" s="97"/>
      <c r="R36" s="97"/>
      <c r="S36" s="97"/>
      <c r="T36" s="97"/>
    </row>
    <row r="37" spans="1:20" s="118" customFormat="1" ht="45" x14ac:dyDescent="0.2">
      <c r="A37" s="113" t="s">
        <v>158</v>
      </c>
      <c r="B37" s="124" t="s">
        <v>835</v>
      </c>
      <c r="C37" s="115" t="s">
        <v>21</v>
      </c>
      <c r="D37" s="115">
        <v>6</v>
      </c>
      <c r="E37" s="116"/>
      <c r="F37" s="117">
        <f t="shared" ref="F37:F42" si="2">D37*E37</f>
        <v>0</v>
      </c>
      <c r="G37" s="110"/>
      <c r="H37" s="110"/>
      <c r="I37" s="110"/>
      <c r="J37" s="110"/>
      <c r="K37" s="110"/>
      <c r="L37" s="97"/>
      <c r="M37" s="97"/>
      <c r="N37" s="97"/>
      <c r="O37" s="97"/>
      <c r="P37" s="97"/>
      <c r="Q37" s="97"/>
      <c r="R37" s="97"/>
      <c r="S37" s="97"/>
      <c r="T37" s="97"/>
    </row>
    <row r="38" spans="1:20" s="118" customFormat="1" ht="15.75" x14ac:dyDescent="0.2">
      <c r="A38" s="113" t="s">
        <v>159</v>
      </c>
      <c r="B38" s="124" t="s">
        <v>825</v>
      </c>
      <c r="C38" s="115" t="s">
        <v>21</v>
      </c>
      <c r="D38" s="115">
        <v>6</v>
      </c>
      <c r="E38" s="116"/>
      <c r="F38" s="117">
        <f t="shared" si="2"/>
        <v>0</v>
      </c>
      <c r="G38" s="110"/>
      <c r="H38" s="110"/>
      <c r="I38" s="110"/>
      <c r="J38" s="110"/>
      <c r="K38" s="110"/>
      <c r="L38" s="97"/>
      <c r="M38" s="97"/>
      <c r="N38" s="97"/>
      <c r="O38" s="97"/>
      <c r="P38" s="97"/>
      <c r="Q38" s="97"/>
      <c r="R38" s="97"/>
      <c r="S38" s="97"/>
      <c r="T38" s="97"/>
    </row>
    <row r="39" spans="1:20" s="118" customFormat="1" ht="15.75" x14ac:dyDescent="0.2">
      <c r="A39" s="113" t="s">
        <v>160</v>
      </c>
      <c r="B39" s="124" t="s">
        <v>161</v>
      </c>
      <c r="C39" s="115" t="s">
        <v>21</v>
      </c>
      <c r="D39" s="115">
        <v>6</v>
      </c>
      <c r="E39" s="116"/>
      <c r="F39" s="117">
        <f t="shared" si="2"/>
        <v>0</v>
      </c>
      <c r="G39" s="110"/>
      <c r="H39" s="110"/>
      <c r="I39" s="110"/>
      <c r="J39" s="110"/>
      <c r="K39" s="110"/>
      <c r="L39" s="97"/>
      <c r="M39" s="97"/>
      <c r="N39" s="97"/>
      <c r="O39" s="97"/>
      <c r="P39" s="97"/>
      <c r="Q39" s="97"/>
      <c r="R39" s="97"/>
      <c r="S39" s="97"/>
      <c r="T39" s="97"/>
    </row>
    <row r="40" spans="1:20" s="118" customFormat="1" ht="15.75" x14ac:dyDescent="0.2">
      <c r="A40" s="113" t="s">
        <v>162</v>
      </c>
      <c r="B40" s="124" t="s">
        <v>815</v>
      </c>
      <c r="C40" s="115" t="s">
        <v>126</v>
      </c>
      <c r="D40" s="115">
        <v>6</v>
      </c>
      <c r="E40" s="116"/>
      <c r="F40" s="117">
        <f t="shared" si="2"/>
        <v>0</v>
      </c>
      <c r="G40" s="110"/>
      <c r="H40" s="110"/>
      <c r="I40" s="110"/>
      <c r="J40" s="110"/>
      <c r="K40" s="110"/>
      <c r="L40" s="97"/>
      <c r="M40" s="97"/>
      <c r="N40" s="97"/>
      <c r="O40" s="97"/>
      <c r="P40" s="97"/>
      <c r="Q40" s="97"/>
      <c r="R40" s="97"/>
      <c r="S40" s="97"/>
      <c r="T40" s="97"/>
    </row>
    <row r="41" spans="1:20" s="118" customFormat="1" ht="15.75" x14ac:dyDescent="0.2">
      <c r="A41" s="113" t="s">
        <v>163</v>
      </c>
      <c r="B41" s="124" t="s">
        <v>135</v>
      </c>
      <c r="C41" s="115"/>
      <c r="D41" s="115"/>
      <c r="E41" s="116"/>
      <c r="F41" s="117">
        <f t="shared" si="2"/>
        <v>0</v>
      </c>
      <c r="G41" s="110"/>
      <c r="H41" s="110"/>
      <c r="I41" s="110"/>
      <c r="J41" s="110"/>
      <c r="K41" s="110"/>
      <c r="L41" s="97"/>
      <c r="M41" s="97"/>
      <c r="N41" s="97"/>
      <c r="O41" s="97"/>
      <c r="P41" s="97"/>
      <c r="Q41" s="97"/>
      <c r="R41" s="97"/>
      <c r="S41" s="97"/>
      <c r="T41" s="97"/>
    </row>
    <row r="42" spans="1:20" s="118" customFormat="1" ht="15.75" x14ac:dyDescent="0.2">
      <c r="A42" s="113" t="s">
        <v>164</v>
      </c>
      <c r="B42" s="124" t="s">
        <v>135</v>
      </c>
      <c r="C42" s="115"/>
      <c r="D42" s="115"/>
      <c r="E42" s="116"/>
      <c r="F42" s="117">
        <f t="shared" si="2"/>
        <v>0</v>
      </c>
      <c r="G42" s="110"/>
      <c r="H42" s="110"/>
      <c r="I42" s="110"/>
      <c r="J42" s="110"/>
      <c r="K42" s="110"/>
      <c r="L42" s="97"/>
      <c r="M42" s="97"/>
      <c r="N42" s="97"/>
      <c r="O42" s="97"/>
      <c r="P42" s="97"/>
      <c r="Q42" s="97"/>
      <c r="R42" s="97"/>
      <c r="S42" s="97"/>
      <c r="T42" s="97"/>
    </row>
    <row r="43" spans="1:20" s="118" customFormat="1" ht="16.5" thickBot="1" x14ac:dyDescent="0.3">
      <c r="A43" s="113"/>
      <c r="B43" s="119" t="s">
        <v>165</v>
      </c>
      <c r="C43" s="115"/>
      <c r="D43" s="115"/>
      <c r="E43" s="120" t="s">
        <v>138</v>
      </c>
      <c r="F43" s="121">
        <f>SUM(F37:F42)</f>
        <v>0</v>
      </c>
      <c r="G43" s="110"/>
      <c r="H43" s="110"/>
      <c r="I43" s="110"/>
      <c r="J43" s="110"/>
      <c r="K43" s="110"/>
      <c r="L43" s="97"/>
      <c r="M43" s="97"/>
      <c r="N43" s="97"/>
      <c r="O43" s="97"/>
      <c r="P43" s="97"/>
      <c r="Q43" s="97"/>
      <c r="R43" s="97"/>
      <c r="S43" s="97"/>
      <c r="T43" s="97"/>
    </row>
    <row r="44" spans="1:20" s="118" customFormat="1" x14ac:dyDescent="0.2">
      <c r="A44" s="110"/>
      <c r="B44" s="110"/>
      <c r="C44" s="110"/>
      <c r="D44" s="110"/>
      <c r="E44" s="110"/>
      <c r="F44" s="110"/>
      <c r="G44" s="110"/>
      <c r="H44" s="110"/>
      <c r="I44" s="110"/>
      <c r="J44" s="110"/>
      <c r="K44" s="110"/>
      <c r="L44" s="97"/>
      <c r="M44" s="97"/>
      <c r="N44" s="97"/>
      <c r="O44" s="97"/>
      <c r="P44" s="97"/>
      <c r="Q44" s="97"/>
      <c r="R44" s="97"/>
      <c r="S44" s="97"/>
      <c r="T44" s="97"/>
    </row>
    <row r="45" spans="1:20" s="118" customFormat="1" ht="15.75" x14ac:dyDescent="0.2">
      <c r="A45" s="111">
        <v>2.4</v>
      </c>
      <c r="B45" s="107" t="s">
        <v>166</v>
      </c>
      <c r="C45" s="107"/>
      <c r="D45" s="107"/>
      <c r="E45" s="107"/>
      <c r="F45" s="112"/>
      <c r="G45" s="110"/>
      <c r="H45" s="110"/>
      <c r="I45" s="110"/>
      <c r="J45" s="110"/>
      <c r="K45" s="110"/>
      <c r="L45" s="97"/>
      <c r="M45" s="97"/>
      <c r="N45" s="97"/>
      <c r="O45" s="97"/>
      <c r="P45" s="97"/>
      <c r="Q45" s="97"/>
      <c r="R45" s="97"/>
      <c r="S45" s="97"/>
      <c r="T45" s="97"/>
    </row>
    <row r="46" spans="1:20" s="118" customFormat="1" ht="30" x14ac:dyDescent="0.2">
      <c r="A46" s="113" t="s">
        <v>167</v>
      </c>
      <c r="B46" s="124" t="s">
        <v>817</v>
      </c>
      <c r="C46" s="115" t="s">
        <v>18</v>
      </c>
      <c r="D46" s="115">
        <v>240</v>
      </c>
      <c r="E46" s="116"/>
      <c r="F46" s="117">
        <f t="shared" ref="F46:F53" si="3">D46*E46</f>
        <v>0</v>
      </c>
      <c r="G46" s="110"/>
      <c r="H46" s="110"/>
      <c r="I46" s="110"/>
      <c r="J46" s="110"/>
      <c r="K46" s="110"/>
      <c r="L46" s="97"/>
      <c r="M46" s="97"/>
      <c r="N46" s="97"/>
      <c r="O46" s="97"/>
      <c r="P46" s="97"/>
      <c r="Q46" s="97"/>
      <c r="R46" s="97"/>
      <c r="S46" s="97"/>
      <c r="T46" s="97"/>
    </row>
    <row r="47" spans="1:20" ht="45" x14ac:dyDescent="0.2">
      <c r="A47" s="113" t="s">
        <v>168</v>
      </c>
      <c r="B47" s="124" t="s">
        <v>820</v>
      </c>
      <c r="C47" s="115" t="s">
        <v>18</v>
      </c>
      <c r="D47" s="115">
        <v>240</v>
      </c>
      <c r="E47" s="116"/>
      <c r="F47" s="117">
        <f t="shared" si="3"/>
        <v>0</v>
      </c>
      <c r="G47" s="110"/>
      <c r="H47" s="110"/>
      <c r="I47" s="110"/>
      <c r="J47" s="110"/>
      <c r="K47" s="110"/>
    </row>
    <row r="48" spans="1:20" ht="15.75" x14ac:dyDescent="0.2">
      <c r="A48" s="113" t="s">
        <v>169</v>
      </c>
      <c r="B48" s="124" t="s">
        <v>174</v>
      </c>
      <c r="C48" s="115" t="s">
        <v>21</v>
      </c>
      <c r="D48" s="115">
        <v>6</v>
      </c>
      <c r="E48" s="116"/>
      <c r="F48" s="117">
        <f t="shared" si="3"/>
        <v>0</v>
      </c>
      <c r="G48" s="110"/>
      <c r="H48" s="110"/>
      <c r="I48" s="110"/>
      <c r="J48" s="110"/>
      <c r="K48" s="110"/>
    </row>
    <row r="49" spans="1:11" ht="15.75" x14ac:dyDescent="0.2">
      <c r="A49" s="113" t="s">
        <v>170</v>
      </c>
      <c r="B49" s="124" t="s">
        <v>176</v>
      </c>
      <c r="C49" s="115" t="s">
        <v>21</v>
      </c>
      <c r="D49" s="115">
        <v>6</v>
      </c>
      <c r="E49" s="116"/>
      <c r="F49" s="117">
        <f t="shared" si="3"/>
        <v>0</v>
      </c>
      <c r="G49" s="110"/>
      <c r="H49" s="110"/>
      <c r="I49" s="110"/>
      <c r="J49" s="110"/>
      <c r="K49" s="110"/>
    </row>
    <row r="50" spans="1:11" ht="15.75" x14ac:dyDescent="0.2">
      <c r="A50" s="113" t="s">
        <v>172</v>
      </c>
      <c r="B50" s="124" t="s">
        <v>818</v>
      </c>
      <c r="C50" s="115" t="s">
        <v>18</v>
      </c>
      <c r="D50" s="115">
        <v>240</v>
      </c>
      <c r="E50" s="116"/>
      <c r="F50" s="117">
        <f t="shared" si="3"/>
        <v>0</v>
      </c>
      <c r="G50" s="110"/>
      <c r="H50" s="110"/>
      <c r="I50" s="110"/>
      <c r="J50" s="110"/>
      <c r="K50" s="110"/>
    </row>
    <row r="51" spans="1:11" ht="15.75" x14ac:dyDescent="0.2">
      <c r="A51" s="113" t="s">
        <v>173</v>
      </c>
      <c r="B51" s="124" t="s">
        <v>180</v>
      </c>
      <c r="C51" s="115" t="s">
        <v>126</v>
      </c>
      <c r="D51" s="115">
        <v>6</v>
      </c>
      <c r="E51" s="116"/>
      <c r="F51" s="117">
        <f t="shared" si="3"/>
        <v>0</v>
      </c>
      <c r="G51" s="110"/>
      <c r="H51" s="110"/>
      <c r="I51" s="110"/>
      <c r="J51" s="110"/>
      <c r="K51" s="110"/>
    </row>
    <row r="52" spans="1:11" ht="15.75" x14ac:dyDescent="0.2">
      <c r="A52" s="113" t="s">
        <v>175</v>
      </c>
      <c r="B52" s="124" t="s">
        <v>135</v>
      </c>
      <c r="C52" s="115"/>
      <c r="D52" s="115"/>
      <c r="E52" s="116"/>
      <c r="F52" s="117">
        <f t="shared" si="3"/>
        <v>0</v>
      </c>
      <c r="G52" s="110"/>
      <c r="H52" s="110"/>
      <c r="I52" s="110"/>
      <c r="J52" s="110"/>
      <c r="K52" s="110"/>
    </row>
    <row r="53" spans="1:11" ht="15.75" x14ac:dyDescent="0.2">
      <c r="A53" s="113" t="s">
        <v>177</v>
      </c>
      <c r="B53" s="124" t="s">
        <v>135</v>
      </c>
      <c r="C53" s="115"/>
      <c r="D53" s="115"/>
      <c r="E53" s="116"/>
      <c r="F53" s="117">
        <f t="shared" si="3"/>
        <v>0</v>
      </c>
      <c r="G53" s="110"/>
      <c r="H53" s="110"/>
      <c r="I53" s="110"/>
      <c r="J53" s="110"/>
      <c r="K53" s="110"/>
    </row>
    <row r="54" spans="1:11" ht="16.5" thickBot="1" x14ac:dyDescent="0.3">
      <c r="A54" s="113"/>
      <c r="B54" s="119" t="s">
        <v>181</v>
      </c>
      <c r="C54" s="115"/>
      <c r="D54" s="115"/>
      <c r="E54" s="120" t="s">
        <v>138</v>
      </c>
      <c r="F54" s="121">
        <f>SUM(F46:F53)</f>
        <v>0</v>
      </c>
      <c r="G54" s="110"/>
      <c r="H54" s="110"/>
      <c r="I54" s="110"/>
      <c r="J54" s="110"/>
      <c r="K54" s="110"/>
    </row>
    <row r="55" spans="1:11" x14ac:dyDescent="0.2">
      <c r="A55" s="110"/>
      <c r="B55" s="110"/>
      <c r="C55" s="110"/>
      <c r="D55" s="110"/>
      <c r="E55" s="110"/>
      <c r="F55" s="110"/>
      <c r="G55" s="110"/>
      <c r="H55" s="110"/>
      <c r="I55" s="110"/>
      <c r="J55" s="110"/>
      <c r="K55" s="110"/>
    </row>
    <row r="56" spans="1:11" ht="15.75" x14ac:dyDescent="0.2">
      <c r="A56" s="111">
        <v>2.5</v>
      </c>
      <c r="B56" s="107" t="s">
        <v>182</v>
      </c>
      <c r="C56" s="107"/>
      <c r="D56" s="107"/>
      <c r="E56" s="107"/>
      <c r="F56" s="112"/>
      <c r="G56" s="110"/>
      <c r="H56" s="110"/>
      <c r="I56" s="110"/>
      <c r="J56" s="110"/>
      <c r="K56" s="110"/>
    </row>
    <row r="57" spans="1:11" ht="15.75" x14ac:dyDescent="0.2">
      <c r="A57" s="113" t="s">
        <v>183</v>
      </c>
      <c r="B57" s="124" t="s">
        <v>833</v>
      </c>
      <c r="C57" s="115" t="s">
        <v>18</v>
      </c>
      <c r="D57" s="115">
        <v>60</v>
      </c>
      <c r="E57" s="116"/>
      <c r="F57" s="117">
        <f t="shared" ref="F57:F65" si="4">D57*E57</f>
        <v>0</v>
      </c>
      <c r="G57" s="110"/>
      <c r="H57" s="110"/>
      <c r="I57" s="110"/>
      <c r="J57" s="110"/>
      <c r="K57" s="110"/>
    </row>
    <row r="58" spans="1:11" ht="15.75" x14ac:dyDescent="0.2">
      <c r="A58" s="113" t="s">
        <v>184</v>
      </c>
      <c r="B58" s="124" t="s">
        <v>822</v>
      </c>
      <c r="C58" s="115" t="s">
        <v>21</v>
      </c>
      <c r="D58" s="115">
        <v>6</v>
      </c>
      <c r="E58" s="116"/>
      <c r="F58" s="117">
        <f t="shared" si="4"/>
        <v>0</v>
      </c>
      <c r="G58" s="110"/>
      <c r="H58" s="110"/>
      <c r="I58" s="110"/>
      <c r="J58" s="110"/>
      <c r="K58" s="110"/>
    </row>
    <row r="59" spans="1:11" ht="15.75" x14ac:dyDescent="0.2">
      <c r="A59" s="113" t="s">
        <v>185</v>
      </c>
      <c r="B59" s="124" t="s">
        <v>823</v>
      </c>
      <c r="C59" s="115" t="s">
        <v>21</v>
      </c>
      <c r="D59" s="115">
        <v>6</v>
      </c>
      <c r="E59" s="116"/>
      <c r="F59" s="117">
        <f t="shared" si="4"/>
        <v>0</v>
      </c>
      <c r="G59" s="110"/>
      <c r="H59" s="110"/>
      <c r="I59" s="110"/>
      <c r="J59" s="110"/>
      <c r="K59" s="110"/>
    </row>
    <row r="60" spans="1:11" ht="15.75" x14ac:dyDescent="0.2">
      <c r="A60" s="113" t="s">
        <v>186</v>
      </c>
      <c r="B60" s="124" t="s">
        <v>816</v>
      </c>
      <c r="C60" s="115" t="s">
        <v>18</v>
      </c>
      <c r="D60" s="115">
        <v>60</v>
      </c>
      <c r="E60" s="116"/>
      <c r="F60" s="117">
        <f t="shared" si="4"/>
        <v>0</v>
      </c>
      <c r="G60" s="110"/>
      <c r="H60" s="110"/>
      <c r="I60" s="110"/>
      <c r="J60" s="110"/>
      <c r="K60" s="110"/>
    </row>
    <row r="61" spans="1:11" ht="30" x14ac:dyDescent="0.2">
      <c r="A61" s="113" t="s">
        <v>187</v>
      </c>
      <c r="B61" s="124" t="s">
        <v>188</v>
      </c>
      <c r="C61" s="115" t="s">
        <v>21</v>
      </c>
      <c r="D61" s="115">
        <v>1</v>
      </c>
      <c r="E61" s="116"/>
      <c r="F61" s="117">
        <f t="shared" si="4"/>
        <v>0</v>
      </c>
      <c r="G61" s="110"/>
      <c r="H61" s="110"/>
      <c r="I61" s="110"/>
      <c r="J61" s="110"/>
      <c r="K61" s="110"/>
    </row>
    <row r="62" spans="1:11" ht="15.75" x14ac:dyDescent="0.2">
      <c r="A62" s="113" t="s">
        <v>189</v>
      </c>
      <c r="B62" s="124" t="s">
        <v>190</v>
      </c>
      <c r="C62" s="115" t="s">
        <v>21</v>
      </c>
      <c r="D62" s="115">
        <v>1</v>
      </c>
      <c r="E62" s="116"/>
      <c r="F62" s="117">
        <f t="shared" si="4"/>
        <v>0</v>
      </c>
      <c r="G62" s="110"/>
      <c r="H62" s="110"/>
      <c r="I62" s="110"/>
      <c r="J62" s="110"/>
      <c r="K62" s="110"/>
    </row>
    <row r="63" spans="1:11" ht="15.75" x14ac:dyDescent="0.2">
      <c r="A63" s="113" t="s">
        <v>191</v>
      </c>
      <c r="B63" s="124" t="s">
        <v>824</v>
      </c>
      <c r="C63" s="115" t="s">
        <v>18</v>
      </c>
      <c r="D63" s="115">
        <v>60</v>
      </c>
      <c r="E63" s="116"/>
      <c r="F63" s="117">
        <f t="shared" si="4"/>
        <v>0</v>
      </c>
      <c r="G63" s="110"/>
      <c r="H63" s="110"/>
      <c r="I63" s="110"/>
      <c r="J63" s="110"/>
      <c r="K63" s="110"/>
    </row>
    <row r="64" spans="1:11" ht="15.75" x14ac:dyDescent="0.2">
      <c r="A64" s="113" t="s">
        <v>192</v>
      </c>
      <c r="B64" s="124" t="s">
        <v>135</v>
      </c>
      <c r="C64" s="115"/>
      <c r="D64" s="115"/>
      <c r="E64" s="116"/>
      <c r="F64" s="117">
        <f t="shared" si="4"/>
        <v>0</v>
      </c>
      <c r="G64" s="110"/>
      <c r="H64" s="110"/>
      <c r="I64" s="110"/>
      <c r="J64" s="110"/>
      <c r="K64" s="110"/>
    </row>
    <row r="65" spans="1:11" ht="15.75" x14ac:dyDescent="0.2">
      <c r="A65" s="113" t="s">
        <v>193</v>
      </c>
      <c r="B65" s="124" t="s">
        <v>135</v>
      </c>
      <c r="C65" s="115"/>
      <c r="D65" s="115"/>
      <c r="E65" s="116"/>
      <c r="F65" s="117">
        <f t="shared" si="4"/>
        <v>0</v>
      </c>
      <c r="G65" s="110"/>
      <c r="H65" s="110"/>
      <c r="I65" s="110"/>
      <c r="J65" s="110"/>
      <c r="K65" s="110"/>
    </row>
    <row r="66" spans="1:11" ht="16.5" thickBot="1" x14ac:dyDescent="0.3">
      <c r="A66" s="113"/>
      <c r="B66" s="119" t="s">
        <v>194</v>
      </c>
      <c r="C66" s="115"/>
      <c r="D66" s="115"/>
      <c r="E66" s="120" t="s">
        <v>138</v>
      </c>
      <c r="F66" s="121">
        <f>SUM(F57:F65)</f>
        <v>0</v>
      </c>
      <c r="G66" s="110"/>
      <c r="H66" s="110"/>
      <c r="I66" s="110"/>
      <c r="J66" s="110"/>
      <c r="K66" s="110"/>
    </row>
    <row r="67" spans="1:11" x14ac:dyDescent="0.2">
      <c r="A67" s="110"/>
      <c r="B67" s="110"/>
      <c r="C67" s="110"/>
      <c r="D67" s="110"/>
      <c r="E67" s="110"/>
      <c r="F67" s="110"/>
      <c r="G67" s="110"/>
      <c r="H67" s="110"/>
      <c r="I67" s="110"/>
      <c r="J67" s="110"/>
      <c r="K67" s="110"/>
    </row>
    <row r="68" spans="1:11" ht="15.75" x14ac:dyDescent="0.2">
      <c r="A68" s="111">
        <v>2.6</v>
      </c>
      <c r="B68" s="107" t="s">
        <v>195</v>
      </c>
      <c r="C68" s="107"/>
      <c r="D68" s="107"/>
      <c r="E68" s="107"/>
      <c r="F68" s="112"/>
      <c r="G68" s="110"/>
      <c r="H68" s="110"/>
      <c r="I68" s="110"/>
      <c r="J68" s="110"/>
      <c r="K68" s="110"/>
    </row>
    <row r="69" spans="1:11" ht="117" customHeight="1" x14ac:dyDescent="0.2">
      <c r="A69" s="113"/>
      <c r="B69" s="114" t="s">
        <v>810</v>
      </c>
      <c r="C69" s="115"/>
      <c r="D69" s="115"/>
      <c r="E69" s="116"/>
      <c r="F69" s="117"/>
      <c r="G69" s="110"/>
      <c r="H69" s="110"/>
      <c r="I69" s="110"/>
      <c r="J69" s="110"/>
      <c r="K69" s="110"/>
    </row>
    <row r="70" spans="1:11" ht="45" x14ac:dyDescent="0.2">
      <c r="A70" s="113" t="s">
        <v>196</v>
      </c>
      <c r="B70" s="124" t="s">
        <v>356</v>
      </c>
      <c r="C70" s="115" t="s">
        <v>18</v>
      </c>
      <c r="D70" s="115">
        <v>30</v>
      </c>
      <c r="E70" s="116"/>
      <c r="F70" s="117">
        <f t="shared" ref="F70:F75" si="5">D70*E70</f>
        <v>0</v>
      </c>
      <c r="G70" s="110"/>
      <c r="H70" s="110"/>
      <c r="I70" s="110"/>
      <c r="J70" s="110"/>
      <c r="K70" s="110"/>
    </row>
    <row r="71" spans="1:11" ht="30" x14ac:dyDescent="0.2">
      <c r="A71" s="113" t="s">
        <v>197</v>
      </c>
      <c r="B71" s="124" t="s">
        <v>838</v>
      </c>
      <c r="C71" s="115" t="s">
        <v>18</v>
      </c>
      <c r="D71" s="115">
        <v>240</v>
      </c>
      <c r="E71" s="116"/>
      <c r="F71" s="117">
        <f t="shared" si="5"/>
        <v>0</v>
      </c>
      <c r="G71" s="110"/>
      <c r="H71" s="110"/>
      <c r="I71" s="110"/>
      <c r="J71" s="110"/>
      <c r="K71" s="110"/>
    </row>
    <row r="72" spans="1:11" ht="30" x14ac:dyDescent="0.2">
      <c r="A72" s="113" t="s">
        <v>198</v>
      </c>
      <c r="B72" s="124" t="s">
        <v>357</v>
      </c>
      <c r="C72" s="115" t="s">
        <v>18</v>
      </c>
      <c r="D72" s="115">
        <v>240</v>
      </c>
      <c r="E72" s="116"/>
      <c r="F72" s="117">
        <f t="shared" si="5"/>
        <v>0</v>
      </c>
      <c r="G72" s="110"/>
      <c r="H72" s="110"/>
      <c r="I72" s="110"/>
      <c r="J72" s="110"/>
      <c r="K72" s="110"/>
    </row>
    <row r="73" spans="1:11" ht="15.75" x14ac:dyDescent="0.2">
      <c r="A73" s="113" t="s">
        <v>199</v>
      </c>
      <c r="B73" s="124" t="s">
        <v>201</v>
      </c>
      <c r="C73" s="115" t="s">
        <v>827</v>
      </c>
      <c r="D73" s="115">
        <v>1</v>
      </c>
      <c r="E73" s="116"/>
      <c r="F73" s="117">
        <f t="shared" si="5"/>
        <v>0</v>
      </c>
      <c r="G73" s="110"/>
      <c r="H73" s="110"/>
      <c r="I73" s="110"/>
      <c r="J73" s="110"/>
      <c r="K73" s="110"/>
    </row>
    <row r="74" spans="1:11" ht="15.75" x14ac:dyDescent="0.2">
      <c r="A74" s="113" t="s">
        <v>200</v>
      </c>
      <c r="B74" s="124" t="s">
        <v>135</v>
      </c>
      <c r="C74" s="115"/>
      <c r="D74" s="115"/>
      <c r="E74" s="116"/>
      <c r="F74" s="117">
        <f t="shared" si="5"/>
        <v>0</v>
      </c>
      <c r="G74" s="110"/>
      <c r="H74" s="110"/>
      <c r="I74" s="110"/>
      <c r="J74" s="110"/>
      <c r="K74" s="110"/>
    </row>
    <row r="75" spans="1:11" ht="15.75" x14ac:dyDescent="0.2">
      <c r="A75" s="113" t="s">
        <v>202</v>
      </c>
      <c r="B75" s="124" t="s">
        <v>135</v>
      </c>
      <c r="C75" s="115"/>
      <c r="D75" s="115"/>
      <c r="E75" s="116"/>
      <c r="F75" s="117">
        <f t="shared" si="5"/>
        <v>0</v>
      </c>
      <c r="G75" s="110"/>
      <c r="H75" s="110"/>
      <c r="I75" s="110"/>
      <c r="J75" s="110"/>
      <c r="K75" s="110"/>
    </row>
    <row r="76" spans="1:11" ht="16.5" thickBot="1" x14ac:dyDescent="0.3">
      <c r="A76" s="113"/>
      <c r="B76" s="119" t="s">
        <v>203</v>
      </c>
      <c r="C76" s="115"/>
      <c r="D76" s="115"/>
      <c r="E76" s="120" t="s">
        <v>138</v>
      </c>
      <c r="F76" s="121">
        <f>SUM(F70:F75)</f>
        <v>0</v>
      </c>
      <c r="G76" s="110"/>
      <c r="H76" s="110"/>
      <c r="I76" s="110"/>
      <c r="J76" s="110"/>
      <c r="K76" s="110"/>
    </row>
    <row r="77" spans="1:11" x14ac:dyDescent="0.2">
      <c r="A77" s="110"/>
      <c r="B77" s="110"/>
      <c r="C77" s="110"/>
      <c r="D77" s="110"/>
      <c r="E77" s="110"/>
      <c r="F77" s="110"/>
      <c r="G77" s="110"/>
      <c r="H77" s="110"/>
      <c r="I77" s="110"/>
      <c r="J77" s="110"/>
      <c r="K77" s="110"/>
    </row>
    <row r="78" spans="1:11" ht="15.75" x14ac:dyDescent="0.2">
      <c r="A78" s="111">
        <v>2.7</v>
      </c>
      <c r="B78" s="107" t="s">
        <v>204</v>
      </c>
      <c r="C78" s="107"/>
      <c r="D78" s="107"/>
      <c r="E78" s="107"/>
      <c r="F78" s="112"/>
      <c r="G78" s="110"/>
      <c r="H78" s="110"/>
      <c r="I78" s="110"/>
      <c r="J78" s="110"/>
      <c r="K78" s="110"/>
    </row>
    <row r="79" spans="1:11" ht="15.75" x14ac:dyDescent="0.2">
      <c r="A79" s="113" t="s">
        <v>205</v>
      </c>
      <c r="B79" s="124" t="s">
        <v>836</v>
      </c>
      <c r="C79" s="115" t="s">
        <v>21</v>
      </c>
      <c r="D79" s="115">
        <v>6</v>
      </c>
      <c r="E79" s="116"/>
      <c r="F79" s="117">
        <f t="shared" ref="F79:F89" si="6">D79*E79</f>
        <v>0</v>
      </c>
      <c r="G79" s="110"/>
      <c r="H79" s="110"/>
      <c r="I79" s="110"/>
      <c r="J79" s="110"/>
      <c r="K79" s="110"/>
    </row>
    <row r="80" spans="1:11" ht="15.75" x14ac:dyDescent="0.2">
      <c r="A80" s="113" t="s">
        <v>206</v>
      </c>
      <c r="B80" s="124" t="s">
        <v>207</v>
      </c>
      <c r="C80" s="115" t="s">
        <v>21</v>
      </c>
      <c r="D80" s="115">
        <v>6</v>
      </c>
      <c r="E80" s="116"/>
      <c r="F80" s="117">
        <f t="shared" si="6"/>
        <v>0</v>
      </c>
      <c r="G80" s="110"/>
      <c r="H80" s="110"/>
      <c r="I80" s="110"/>
      <c r="J80" s="110"/>
      <c r="K80" s="110"/>
    </row>
    <row r="81" spans="1:11" ht="15.75" x14ac:dyDescent="0.2">
      <c r="A81" s="113" t="s">
        <v>208</v>
      </c>
      <c r="B81" s="124" t="s">
        <v>832</v>
      </c>
      <c r="C81" s="115" t="s">
        <v>21</v>
      </c>
      <c r="D81" s="115">
        <v>12</v>
      </c>
      <c r="E81" s="116"/>
      <c r="F81" s="117">
        <f t="shared" si="6"/>
        <v>0</v>
      </c>
      <c r="G81" s="110"/>
      <c r="H81" s="110"/>
      <c r="I81" s="110"/>
      <c r="J81" s="110"/>
      <c r="K81" s="110"/>
    </row>
    <row r="82" spans="1:11" ht="15.75" x14ac:dyDescent="0.2">
      <c r="A82" s="113" t="s">
        <v>209</v>
      </c>
      <c r="B82" s="124" t="s">
        <v>831</v>
      </c>
      <c r="C82" s="115" t="s">
        <v>21</v>
      </c>
      <c r="D82" s="115">
        <v>12</v>
      </c>
      <c r="E82" s="116"/>
      <c r="F82" s="117"/>
      <c r="G82" s="110"/>
      <c r="H82" s="110"/>
      <c r="I82" s="110"/>
      <c r="J82" s="110"/>
      <c r="K82" s="110"/>
    </row>
    <row r="83" spans="1:11" ht="30" x14ac:dyDescent="0.2">
      <c r="A83" s="113" t="s">
        <v>210</v>
      </c>
      <c r="B83" s="124" t="s">
        <v>211</v>
      </c>
      <c r="C83" s="115" t="s">
        <v>13</v>
      </c>
      <c r="D83" s="115">
        <v>1</v>
      </c>
      <c r="E83" s="116"/>
      <c r="F83" s="117">
        <f t="shared" si="6"/>
        <v>0</v>
      </c>
      <c r="G83" s="110"/>
      <c r="H83" s="110"/>
      <c r="I83" s="110"/>
      <c r="J83" s="110"/>
      <c r="K83" s="110"/>
    </row>
    <row r="84" spans="1:11" ht="15.75" x14ac:dyDescent="0.2">
      <c r="A84" s="113" t="s">
        <v>212</v>
      </c>
      <c r="B84" s="124" t="s">
        <v>837</v>
      </c>
      <c r="C84" s="115" t="s">
        <v>21</v>
      </c>
      <c r="D84" s="115">
        <v>6</v>
      </c>
      <c r="E84" s="116"/>
      <c r="F84" s="117">
        <f t="shared" si="6"/>
        <v>0</v>
      </c>
      <c r="G84" s="110"/>
      <c r="H84" s="110"/>
      <c r="I84" s="110"/>
      <c r="J84" s="110"/>
      <c r="K84" s="110"/>
    </row>
    <row r="85" spans="1:11" ht="15.75" x14ac:dyDescent="0.2">
      <c r="A85" s="113" t="s">
        <v>213</v>
      </c>
      <c r="B85" s="124" t="s">
        <v>214</v>
      </c>
      <c r="C85" s="115" t="s">
        <v>18</v>
      </c>
      <c r="D85" s="115">
        <v>80</v>
      </c>
      <c r="E85" s="116"/>
      <c r="F85" s="117">
        <f t="shared" si="6"/>
        <v>0</v>
      </c>
      <c r="G85" s="110"/>
      <c r="H85" s="110"/>
      <c r="I85" s="110"/>
      <c r="J85" s="110"/>
      <c r="K85" s="110"/>
    </row>
    <row r="86" spans="1:11" ht="15.75" x14ac:dyDescent="0.2">
      <c r="A86" s="113" t="s">
        <v>215</v>
      </c>
      <c r="B86" s="124" t="s">
        <v>216</v>
      </c>
      <c r="C86" s="115" t="s">
        <v>13</v>
      </c>
      <c r="D86" s="115">
        <v>1</v>
      </c>
      <c r="E86" s="116"/>
      <c r="F86" s="117">
        <f t="shared" si="6"/>
        <v>0</v>
      </c>
      <c r="G86" s="110"/>
      <c r="H86" s="110"/>
      <c r="I86" s="110"/>
      <c r="J86" s="110"/>
      <c r="K86" s="110"/>
    </row>
    <row r="87" spans="1:11" ht="15.75" x14ac:dyDescent="0.2">
      <c r="A87" s="113" t="s">
        <v>217</v>
      </c>
      <c r="B87" s="124" t="s">
        <v>218</v>
      </c>
      <c r="C87" s="115" t="s">
        <v>13</v>
      </c>
      <c r="D87" s="115">
        <v>1</v>
      </c>
      <c r="E87" s="116"/>
      <c r="F87" s="117">
        <f t="shared" si="6"/>
        <v>0</v>
      </c>
      <c r="G87" s="110"/>
      <c r="H87" s="110"/>
      <c r="I87" s="110"/>
      <c r="J87" s="110"/>
      <c r="K87" s="110"/>
    </row>
    <row r="88" spans="1:11" ht="15.75" x14ac:dyDescent="0.2">
      <c r="A88" s="113" t="s">
        <v>219</v>
      </c>
      <c r="B88" s="124" t="s">
        <v>135</v>
      </c>
      <c r="C88" s="115"/>
      <c r="D88" s="115"/>
      <c r="E88" s="116"/>
      <c r="F88" s="117">
        <f t="shared" si="6"/>
        <v>0</v>
      </c>
      <c r="G88" s="110"/>
      <c r="H88" s="110"/>
      <c r="I88" s="110"/>
      <c r="J88" s="110"/>
      <c r="K88" s="110"/>
    </row>
    <row r="89" spans="1:11" ht="15.75" x14ac:dyDescent="0.2">
      <c r="A89" s="113" t="s">
        <v>221</v>
      </c>
      <c r="B89" s="124" t="s">
        <v>135</v>
      </c>
      <c r="C89" s="115"/>
      <c r="D89" s="115"/>
      <c r="E89" s="116"/>
      <c r="F89" s="117">
        <f t="shared" si="6"/>
        <v>0</v>
      </c>
      <c r="G89" s="110"/>
      <c r="H89" s="110"/>
      <c r="I89" s="110"/>
      <c r="J89" s="110"/>
      <c r="K89" s="110"/>
    </row>
    <row r="90" spans="1:11" ht="16.5" thickBot="1" x14ac:dyDescent="0.3">
      <c r="A90" s="113"/>
      <c r="B90" s="119" t="s">
        <v>222</v>
      </c>
      <c r="C90" s="115"/>
      <c r="D90" s="115"/>
      <c r="E90" s="120" t="s">
        <v>138</v>
      </c>
      <c r="F90" s="121">
        <f>SUM(F79:F89)</f>
        <v>0</v>
      </c>
      <c r="G90" s="110"/>
      <c r="H90" s="110"/>
      <c r="I90" s="110"/>
      <c r="J90" s="110"/>
      <c r="K90" s="110"/>
    </row>
    <row r="91" spans="1:11" x14ac:dyDescent="0.2">
      <c r="A91" s="110"/>
      <c r="B91" s="110"/>
      <c r="C91" s="110"/>
      <c r="D91" s="110"/>
      <c r="E91" s="110"/>
      <c r="F91" s="110"/>
      <c r="G91" s="110"/>
      <c r="H91" s="110"/>
      <c r="I91" s="110"/>
      <c r="J91" s="110"/>
      <c r="K91" s="110"/>
    </row>
    <row r="92" spans="1:11" ht="15.75" x14ac:dyDescent="0.2">
      <c r="A92" s="111">
        <v>2.8</v>
      </c>
      <c r="B92" s="107" t="s">
        <v>223</v>
      </c>
      <c r="C92" s="107"/>
      <c r="D92" s="107"/>
      <c r="E92" s="107"/>
      <c r="F92" s="112"/>
      <c r="G92" s="110"/>
      <c r="H92" s="110"/>
      <c r="I92" s="110"/>
      <c r="J92" s="110"/>
      <c r="K92" s="110"/>
    </row>
    <row r="93" spans="1:11" ht="45" customHeight="1" x14ac:dyDescent="0.2">
      <c r="A93" s="113" t="s">
        <v>224</v>
      </c>
      <c r="B93" s="124" t="s">
        <v>227</v>
      </c>
      <c r="C93" s="115" t="s">
        <v>827</v>
      </c>
      <c r="D93" s="115">
        <v>1</v>
      </c>
      <c r="E93" s="116"/>
      <c r="F93" s="197" t="s">
        <v>845</v>
      </c>
      <c r="G93" s="110"/>
      <c r="H93" s="110"/>
      <c r="I93" s="110"/>
      <c r="J93" s="110"/>
      <c r="K93" s="110"/>
    </row>
    <row r="94" spans="1:11" ht="15.75" x14ac:dyDescent="0.2">
      <c r="A94" s="113" t="s">
        <v>225</v>
      </c>
      <c r="B94" s="124" t="s">
        <v>171</v>
      </c>
      <c r="C94" s="115" t="s">
        <v>827</v>
      </c>
      <c r="D94" s="115">
        <v>1</v>
      </c>
      <c r="E94" s="116"/>
      <c r="F94" s="198"/>
      <c r="G94" s="110"/>
      <c r="H94" s="110"/>
      <c r="I94" s="110"/>
      <c r="J94" s="110"/>
      <c r="K94" s="110"/>
    </row>
    <row r="95" spans="1:11" ht="15.75" x14ac:dyDescent="0.2">
      <c r="A95" s="113" t="s">
        <v>226</v>
      </c>
      <c r="B95" s="124" t="s">
        <v>135</v>
      </c>
      <c r="C95" s="115"/>
      <c r="D95" s="115"/>
      <c r="E95" s="116"/>
      <c r="F95" s="198"/>
      <c r="G95" s="110"/>
      <c r="H95" s="110"/>
      <c r="I95" s="110"/>
      <c r="J95" s="110"/>
      <c r="K95" s="110"/>
    </row>
    <row r="96" spans="1:11" ht="15.75" x14ac:dyDescent="0.2">
      <c r="A96" s="113" t="s">
        <v>839</v>
      </c>
      <c r="B96" s="124" t="s">
        <v>135</v>
      </c>
      <c r="C96" s="115"/>
      <c r="D96" s="115"/>
      <c r="E96" s="116"/>
      <c r="F96" s="199"/>
      <c r="G96" s="110"/>
      <c r="H96" s="110"/>
      <c r="I96" s="110"/>
      <c r="J96" s="110"/>
      <c r="K96" s="110"/>
    </row>
    <row r="97" spans="1:11" ht="16.5" thickBot="1" x14ac:dyDescent="0.3">
      <c r="A97" s="221"/>
      <c r="B97" s="222" t="s">
        <v>830</v>
      </c>
      <c r="C97" s="223"/>
      <c r="D97" s="223"/>
      <c r="E97" s="224" t="s">
        <v>138</v>
      </c>
      <c r="F97" s="225">
        <f>458546.734</f>
        <v>458546.734</v>
      </c>
      <c r="G97" s="110"/>
      <c r="H97" s="110"/>
      <c r="I97" s="110"/>
      <c r="J97" s="110"/>
      <c r="K97" s="110"/>
    </row>
    <row r="98" spans="1:11" x14ac:dyDescent="0.2">
      <c r="A98" s="110"/>
      <c r="B98" s="110"/>
      <c r="C98" s="110"/>
      <c r="D98" s="110"/>
      <c r="E98" s="110"/>
      <c r="F98" s="110"/>
      <c r="G98" s="110"/>
      <c r="H98" s="110"/>
      <c r="I98" s="110"/>
      <c r="J98" s="110"/>
      <c r="K98" s="110"/>
    </row>
    <row r="99" spans="1:11" ht="15.75" x14ac:dyDescent="0.2">
      <c r="A99" s="111">
        <v>2.9</v>
      </c>
      <c r="B99" s="107" t="s">
        <v>228</v>
      </c>
      <c r="C99" s="107"/>
      <c r="D99" s="107"/>
      <c r="E99" s="107"/>
      <c r="F99" s="112"/>
      <c r="G99" s="110"/>
      <c r="H99" s="110"/>
      <c r="I99" s="110"/>
      <c r="J99" s="110"/>
      <c r="K99" s="110"/>
    </row>
    <row r="100" spans="1:11" ht="75" x14ac:dyDescent="0.2">
      <c r="A100" s="113"/>
      <c r="B100" s="114" t="s">
        <v>229</v>
      </c>
      <c r="C100" s="115"/>
      <c r="D100" s="115"/>
      <c r="E100" s="116"/>
      <c r="F100" s="117"/>
      <c r="G100" s="110"/>
      <c r="H100" s="110"/>
      <c r="I100" s="110"/>
      <c r="J100" s="110"/>
      <c r="K100" s="110"/>
    </row>
    <row r="101" spans="1:11" ht="30" x14ac:dyDescent="0.2">
      <c r="A101" s="113" t="s">
        <v>230</v>
      </c>
      <c r="B101" s="124" t="s">
        <v>231</v>
      </c>
      <c r="C101" s="115" t="s">
        <v>827</v>
      </c>
      <c r="D101" s="115">
        <v>1</v>
      </c>
      <c r="E101" s="116"/>
      <c r="F101" s="117">
        <f t="shared" ref="F101:F106" si="7">D101*E101</f>
        <v>0</v>
      </c>
      <c r="G101" s="110"/>
      <c r="H101" s="110"/>
      <c r="I101" s="110"/>
      <c r="J101" s="110"/>
      <c r="K101" s="110"/>
    </row>
    <row r="102" spans="1:11" ht="15.75" x14ac:dyDescent="0.2">
      <c r="A102" s="113" t="s">
        <v>232</v>
      </c>
      <c r="B102" s="124" t="s">
        <v>233</v>
      </c>
      <c r="C102" s="115" t="s">
        <v>13</v>
      </c>
      <c r="D102" s="115">
        <v>1</v>
      </c>
      <c r="E102" s="116"/>
      <c r="F102" s="117">
        <f t="shared" si="7"/>
        <v>0</v>
      </c>
      <c r="G102" s="110"/>
      <c r="H102" s="110"/>
      <c r="I102" s="110"/>
      <c r="J102" s="110"/>
      <c r="K102" s="110"/>
    </row>
    <row r="103" spans="1:11" ht="15.75" x14ac:dyDescent="0.2">
      <c r="A103" s="113" t="s">
        <v>234</v>
      </c>
      <c r="B103" s="124" t="s">
        <v>235</v>
      </c>
      <c r="C103" s="115" t="s">
        <v>827</v>
      </c>
      <c r="D103" s="115">
        <v>1</v>
      </c>
      <c r="E103" s="116"/>
      <c r="F103" s="117">
        <f t="shared" si="7"/>
        <v>0</v>
      </c>
      <c r="G103" s="110"/>
      <c r="H103" s="110"/>
      <c r="I103" s="110"/>
      <c r="J103" s="110"/>
      <c r="K103" s="110"/>
    </row>
    <row r="104" spans="1:11" ht="15.75" x14ac:dyDescent="0.2">
      <c r="A104" s="113" t="s">
        <v>236</v>
      </c>
      <c r="B104" s="124" t="s">
        <v>237</v>
      </c>
      <c r="C104" s="115" t="s">
        <v>13</v>
      </c>
      <c r="D104" s="115">
        <v>1</v>
      </c>
      <c r="E104" s="116"/>
      <c r="F104" s="117">
        <f t="shared" si="7"/>
        <v>0</v>
      </c>
      <c r="G104" s="110"/>
      <c r="H104" s="110"/>
      <c r="I104" s="110"/>
      <c r="J104" s="110"/>
      <c r="K104" s="110"/>
    </row>
    <row r="105" spans="1:11" ht="15.75" x14ac:dyDescent="0.2">
      <c r="A105" s="113" t="s">
        <v>238</v>
      </c>
      <c r="B105" s="124" t="s">
        <v>135</v>
      </c>
      <c r="C105" s="115"/>
      <c r="D105" s="115"/>
      <c r="E105" s="116"/>
      <c r="F105" s="117">
        <f t="shared" si="7"/>
        <v>0</v>
      </c>
      <c r="G105" s="110"/>
      <c r="H105" s="110"/>
      <c r="I105" s="110"/>
      <c r="J105" s="110"/>
      <c r="K105" s="110"/>
    </row>
    <row r="106" spans="1:11" ht="15.75" x14ac:dyDescent="0.2">
      <c r="A106" s="113" t="s">
        <v>239</v>
      </c>
      <c r="B106" s="124" t="s">
        <v>135</v>
      </c>
      <c r="C106" s="115"/>
      <c r="D106" s="115"/>
      <c r="E106" s="116"/>
      <c r="F106" s="117">
        <f t="shared" si="7"/>
        <v>0</v>
      </c>
      <c r="G106" s="110"/>
      <c r="H106" s="110"/>
      <c r="I106" s="110"/>
      <c r="J106" s="110"/>
      <c r="K106" s="110"/>
    </row>
    <row r="107" spans="1:11" ht="16.5" thickBot="1" x14ac:dyDescent="0.3">
      <c r="A107" s="113"/>
      <c r="B107" s="119" t="s">
        <v>240</v>
      </c>
      <c r="C107" s="115"/>
      <c r="D107" s="115"/>
      <c r="E107" s="120" t="s">
        <v>138</v>
      </c>
      <c r="F107" s="121">
        <f>SUM(F101:F106)</f>
        <v>0</v>
      </c>
      <c r="G107" s="110"/>
      <c r="H107" s="110"/>
      <c r="I107" s="110"/>
      <c r="J107" s="110"/>
      <c r="K107" s="110"/>
    </row>
    <row r="108" spans="1:11" x14ac:dyDescent="0.2">
      <c r="A108" s="110"/>
      <c r="B108" s="110"/>
      <c r="C108" s="110"/>
      <c r="D108" s="110"/>
      <c r="E108" s="110"/>
      <c r="F108" s="110"/>
      <c r="G108" s="110"/>
      <c r="H108" s="110"/>
      <c r="I108" s="110"/>
      <c r="J108" s="110"/>
      <c r="K108" s="110"/>
    </row>
    <row r="109" spans="1:11" ht="15.75" x14ac:dyDescent="0.2">
      <c r="A109" s="169" t="s">
        <v>241</v>
      </c>
      <c r="B109" s="107" t="s">
        <v>250</v>
      </c>
      <c r="C109" s="107"/>
      <c r="D109" s="107"/>
      <c r="E109" s="107"/>
      <c r="F109" s="112"/>
      <c r="G109" s="110"/>
      <c r="H109" s="110"/>
      <c r="I109" s="110"/>
      <c r="J109" s="110"/>
      <c r="K109" s="110"/>
    </row>
    <row r="110" spans="1:11" ht="15.75" x14ac:dyDescent="0.2">
      <c r="A110" s="113" t="s">
        <v>242</v>
      </c>
      <c r="B110" s="124" t="s">
        <v>358</v>
      </c>
      <c r="C110" s="115" t="s">
        <v>21</v>
      </c>
      <c r="D110" s="115">
        <v>6</v>
      </c>
      <c r="E110" s="116"/>
      <c r="F110" s="117">
        <f t="shared" ref="F110:F120" si="8">D110*E110</f>
        <v>0</v>
      </c>
      <c r="G110" s="110"/>
      <c r="H110" s="110"/>
      <c r="I110" s="110"/>
      <c r="J110" s="110"/>
      <c r="K110" s="110"/>
    </row>
    <row r="111" spans="1:11" ht="15.75" x14ac:dyDescent="0.2">
      <c r="A111" s="113" t="s">
        <v>243</v>
      </c>
      <c r="B111" s="124" t="s">
        <v>359</v>
      </c>
      <c r="C111" s="115" t="s">
        <v>21</v>
      </c>
      <c r="D111" s="115">
        <v>6</v>
      </c>
      <c r="E111" s="116"/>
      <c r="F111" s="117">
        <f t="shared" si="8"/>
        <v>0</v>
      </c>
      <c r="G111" s="110"/>
      <c r="H111" s="110"/>
      <c r="I111" s="110"/>
      <c r="J111" s="110"/>
      <c r="K111" s="110"/>
    </row>
    <row r="112" spans="1:11" ht="15.75" x14ac:dyDescent="0.2">
      <c r="A112" s="113" t="s">
        <v>244</v>
      </c>
      <c r="B112" s="124" t="s">
        <v>254</v>
      </c>
      <c r="C112" s="115" t="s">
        <v>21</v>
      </c>
      <c r="D112" s="115">
        <v>6</v>
      </c>
      <c r="E112" s="116"/>
      <c r="F112" s="117">
        <f t="shared" si="8"/>
        <v>0</v>
      </c>
      <c r="G112" s="110"/>
      <c r="H112" s="110"/>
      <c r="I112" s="110"/>
      <c r="J112" s="110"/>
      <c r="K112" s="110"/>
    </row>
    <row r="113" spans="1:11" ht="15.75" x14ac:dyDescent="0.2">
      <c r="A113" s="113" t="s">
        <v>245</v>
      </c>
      <c r="B113" s="124" t="s">
        <v>255</v>
      </c>
      <c r="C113" s="115" t="s">
        <v>21</v>
      </c>
      <c r="D113" s="115">
        <v>1</v>
      </c>
      <c r="E113" s="116"/>
      <c r="F113" s="117">
        <f t="shared" si="8"/>
        <v>0</v>
      </c>
      <c r="G113" s="110"/>
      <c r="H113" s="110"/>
      <c r="I113" s="110"/>
      <c r="J113" s="110"/>
      <c r="K113" s="110"/>
    </row>
    <row r="114" spans="1:11" ht="15.75" x14ac:dyDescent="0.2">
      <c r="A114" s="113" t="s">
        <v>246</v>
      </c>
      <c r="B114" s="124" t="s">
        <v>360</v>
      </c>
      <c r="C114" s="115" t="s">
        <v>21</v>
      </c>
      <c r="D114" s="115">
        <v>6</v>
      </c>
      <c r="E114" s="116"/>
      <c r="F114" s="117">
        <f t="shared" si="8"/>
        <v>0</v>
      </c>
      <c r="G114" s="110"/>
      <c r="H114" s="110"/>
      <c r="I114" s="110"/>
      <c r="J114" s="110"/>
      <c r="K114" s="110"/>
    </row>
    <row r="115" spans="1:11" ht="15.75" x14ac:dyDescent="0.2">
      <c r="A115" s="113" t="s">
        <v>247</v>
      </c>
      <c r="B115" s="124" t="s">
        <v>361</v>
      </c>
      <c r="C115" s="115" t="s">
        <v>21</v>
      </c>
      <c r="D115" s="115">
        <v>6</v>
      </c>
      <c r="E115" s="116"/>
      <c r="F115" s="117">
        <f t="shared" si="8"/>
        <v>0</v>
      </c>
      <c r="G115" s="110"/>
      <c r="H115" s="110"/>
      <c r="I115" s="110"/>
      <c r="J115" s="110"/>
      <c r="K115" s="110"/>
    </row>
    <row r="116" spans="1:11" ht="15.75" x14ac:dyDescent="0.2">
      <c r="A116" s="113" t="s">
        <v>248</v>
      </c>
      <c r="B116" s="124" t="s">
        <v>826</v>
      </c>
      <c r="C116" s="115" t="s">
        <v>827</v>
      </c>
      <c r="D116" s="115">
        <v>1</v>
      </c>
      <c r="E116" s="116"/>
      <c r="F116" s="117">
        <f t="shared" si="8"/>
        <v>0</v>
      </c>
      <c r="G116" s="110"/>
      <c r="H116" s="110"/>
      <c r="I116" s="110"/>
      <c r="J116" s="110"/>
      <c r="K116" s="110"/>
    </row>
    <row r="117" spans="1:11" ht="15.75" x14ac:dyDescent="0.2">
      <c r="A117" s="113" t="s">
        <v>379</v>
      </c>
      <c r="B117" s="124" t="s">
        <v>179</v>
      </c>
      <c r="C117" s="115" t="s">
        <v>21</v>
      </c>
      <c r="D117" s="115">
        <v>6</v>
      </c>
      <c r="E117" s="116"/>
      <c r="F117" s="117">
        <f t="shared" si="8"/>
        <v>0</v>
      </c>
      <c r="G117" s="110"/>
      <c r="H117" s="110"/>
      <c r="I117" s="110"/>
      <c r="J117" s="110"/>
      <c r="K117" s="110"/>
    </row>
    <row r="118" spans="1:11" ht="15.75" x14ac:dyDescent="0.2">
      <c r="A118" s="113" t="s">
        <v>380</v>
      </c>
      <c r="B118" s="124" t="s">
        <v>220</v>
      </c>
      <c r="C118" s="115" t="s">
        <v>827</v>
      </c>
      <c r="D118" s="115">
        <v>1</v>
      </c>
      <c r="E118" s="116"/>
      <c r="F118" s="117"/>
      <c r="G118" s="110"/>
      <c r="H118" s="110"/>
      <c r="I118" s="110"/>
      <c r="J118" s="110"/>
      <c r="K118" s="110"/>
    </row>
    <row r="119" spans="1:11" ht="15.75" x14ac:dyDescent="0.2">
      <c r="A119" s="113" t="s">
        <v>381</v>
      </c>
      <c r="B119" s="124" t="s">
        <v>135</v>
      </c>
      <c r="C119" s="115"/>
      <c r="D119" s="115"/>
      <c r="E119" s="116"/>
      <c r="F119" s="117">
        <f t="shared" si="8"/>
        <v>0</v>
      </c>
      <c r="G119" s="110"/>
      <c r="H119" s="110"/>
      <c r="I119" s="110"/>
      <c r="J119" s="110"/>
      <c r="K119" s="110"/>
    </row>
    <row r="120" spans="1:11" ht="15.75" x14ac:dyDescent="0.2">
      <c r="A120" s="113" t="s">
        <v>382</v>
      </c>
      <c r="B120" s="124" t="s">
        <v>135</v>
      </c>
      <c r="C120" s="115"/>
      <c r="D120" s="115"/>
      <c r="E120" s="116"/>
      <c r="F120" s="117">
        <f t="shared" si="8"/>
        <v>0</v>
      </c>
      <c r="G120" s="110"/>
      <c r="H120" s="110"/>
      <c r="I120" s="110"/>
      <c r="J120" s="110"/>
      <c r="K120" s="110"/>
    </row>
    <row r="121" spans="1:11" ht="16.5" thickBot="1" x14ac:dyDescent="0.3">
      <c r="A121" s="113"/>
      <c r="B121" s="119" t="s">
        <v>383</v>
      </c>
      <c r="C121" s="115"/>
      <c r="D121" s="115"/>
      <c r="E121" s="120" t="s">
        <v>138</v>
      </c>
      <c r="F121" s="121">
        <f>SUM(F110:F120)</f>
        <v>0</v>
      </c>
      <c r="G121" s="110"/>
      <c r="H121" s="110"/>
      <c r="I121" s="110"/>
      <c r="J121" s="110"/>
      <c r="K121" s="110"/>
    </row>
    <row r="122" spans="1:11" x14ac:dyDescent="0.2">
      <c r="A122" s="110"/>
      <c r="B122" s="110"/>
      <c r="C122" s="110"/>
      <c r="D122" s="110"/>
      <c r="E122" s="110"/>
      <c r="F122" s="110"/>
      <c r="G122" s="110"/>
      <c r="H122" s="110"/>
      <c r="I122" s="110"/>
      <c r="J122" s="110"/>
      <c r="K122" s="110"/>
    </row>
    <row r="123" spans="1:11" ht="15.75" x14ac:dyDescent="0.2">
      <c r="A123" s="169" t="s">
        <v>249</v>
      </c>
      <c r="B123" s="107" t="s">
        <v>262</v>
      </c>
      <c r="C123" s="107"/>
      <c r="D123" s="107"/>
      <c r="E123" s="107"/>
      <c r="F123" s="112"/>
      <c r="G123" s="110"/>
      <c r="H123" s="110"/>
      <c r="I123" s="110"/>
      <c r="J123" s="110"/>
      <c r="K123" s="110"/>
    </row>
    <row r="124" spans="1:11" ht="15.75" x14ac:dyDescent="0.2">
      <c r="A124" s="113" t="s">
        <v>251</v>
      </c>
      <c r="B124" s="124" t="s">
        <v>828</v>
      </c>
      <c r="C124" s="115" t="s">
        <v>827</v>
      </c>
      <c r="D124" s="115">
        <v>1</v>
      </c>
      <c r="E124" s="116"/>
      <c r="F124" s="117">
        <f>D124*E124</f>
        <v>0</v>
      </c>
      <c r="G124" s="110"/>
      <c r="H124" s="110"/>
      <c r="I124" s="110"/>
      <c r="J124" s="110"/>
      <c r="K124" s="110"/>
    </row>
    <row r="125" spans="1:11" ht="15.75" x14ac:dyDescent="0.2">
      <c r="A125" s="113" t="s">
        <v>252</v>
      </c>
      <c r="B125" s="124" t="s">
        <v>829</v>
      </c>
      <c r="C125" s="115"/>
      <c r="D125" s="115"/>
      <c r="E125" s="116"/>
      <c r="F125" s="117"/>
      <c r="G125" s="110"/>
      <c r="H125" s="110"/>
      <c r="I125" s="110"/>
      <c r="J125" s="110"/>
      <c r="K125" s="110"/>
    </row>
    <row r="126" spans="1:11" ht="15.75" x14ac:dyDescent="0.2">
      <c r="A126" s="113" t="s">
        <v>253</v>
      </c>
      <c r="B126" s="124" t="s">
        <v>135</v>
      </c>
      <c r="C126" s="115"/>
      <c r="D126" s="115"/>
      <c r="E126" s="116"/>
      <c r="F126" s="117">
        <f>D126*E126</f>
        <v>0</v>
      </c>
      <c r="G126" s="110"/>
      <c r="H126" s="110"/>
      <c r="I126" s="110"/>
      <c r="J126" s="110"/>
      <c r="K126" s="110"/>
    </row>
    <row r="127" spans="1:11" ht="16.5" thickBot="1" x14ac:dyDescent="0.3">
      <c r="A127" s="113"/>
      <c r="B127" s="119" t="s">
        <v>384</v>
      </c>
      <c r="C127" s="115"/>
      <c r="D127" s="115"/>
      <c r="E127" s="120" t="s">
        <v>138</v>
      </c>
      <c r="F127" s="121">
        <f>SUM(F124:F126)</f>
        <v>0</v>
      </c>
      <c r="G127" s="110"/>
      <c r="H127" s="110"/>
      <c r="I127" s="110"/>
      <c r="J127" s="110"/>
      <c r="K127" s="110"/>
    </row>
    <row r="128" spans="1:11" x14ac:dyDescent="0.2">
      <c r="A128" s="110"/>
      <c r="B128" s="110"/>
      <c r="C128" s="110"/>
      <c r="D128" s="110"/>
      <c r="E128" s="110"/>
      <c r="F128" s="110"/>
      <c r="G128" s="110"/>
      <c r="H128" s="110"/>
      <c r="I128" s="110"/>
      <c r="J128" s="110"/>
      <c r="K128" s="110"/>
    </row>
    <row r="129" spans="1:11" x14ac:dyDescent="0.2">
      <c r="A129" s="110"/>
      <c r="B129" s="110"/>
      <c r="C129" s="110"/>
      <c r="D129" s="110"/>
      <c r="E129" s="110"/>
      <c r="F129" s="110"/>
      <c r="G129" s="110"/>
      <c r="H129" s="110"/>
      <c r="I129" s="110"/>
      <c r="J129" s="110"/>
      <c r="K129" s="110"/>
    </row>
    <row r="130" spans="1:11" ht="15.75" x14ac:dyDescent="0.2">
      <c r="A130" s="169" t="s">
        <v>256</v>
      </c>
      <c r="B130" s="107" t="s">
        <v>268</v>
      </c>
      <c r="C130" s="107"/>
      <c r="D130" s="107"/>
      <c r="E130" s="107"/>
      <c r="F130" s="112"/>
      <c r="G130" s="110"/>
      <c r="H130" s="110"/>
      <c r="I130" s="110"/>
      <c r="J130" s="110"/>
      <c r="K130" s="110"/>
    </row>
    <row r="131" spans="1:11" ht="45" x14ac:dyDescent="0.2">
      <c r="A131" s="113"/>
      <c r="B131" s="114" t="s">
        <v>834</v>
      </c>
      <c r="C131" s="115"/>
      <c r="D131" s="115"/>
      <c r="E131" s="116"/>
      <c r="F131" s="117"/>
      <c r="G131" s="110"/>
      <c r="H131" s="110"/>
      <c r="I131" s="110"/>
      <c r="J131" s="110"/>
      <c r="K131" s="110"/>
    </row>
    <row r="132" spans="1:11" ht="15.75" x14ac:dyDescent="0.2">
      <c r="A132" s="113" t="s">
        <v>25</v>
      </c>
      <c r="B132" s="124" t="s">
        <v>269</v>
      </c>
      <c r="C132" s="115" t="s">
        <v>21</v>
      </c>
      <c r="D132" s="115">
        <v>6</v>
      </c>
      <c r="E132" s="116"/>
      <c r="F132" s="117">
        <f t="shared" ref="F132:F138" si="9">D132*E132</f>
        <v>0</v>
      </c>
      <c r="G132" s="110"/>
      <c r="H132" s="110"/>
      <c r="I132" s="110"/>
      <c r="J132" s="110"/>
      <c r="K132" s="110"/>
    </row>
    <row r="133" spans="1:11" ht="15.75" x14ac:dyDescent="0.2">
      <c r="A133" s="113" t="s">
        <v>26</v>
      </c>
      <c r="B133" s="124" t="s">
        <v>270</v>
      </c>
      <c r="C133" s="115" t="s">
        <v>21</v>
      </c>
      <c r="D133" s="115">
        <v>6</v>
      </c>
      <c r="E133" s="116"/>
      <c r="F133" s="117">
        <f t="shared" si="9"/>
        <v>0</v>
      </c>
      <c r="G133" s="110"/>
      <c r="H133" s="110"/>
      <c r="I133" s="110"/>
      <c r="J133" s="110"/>
      <c r="K133" s="110"/>
    </row>
    <row r="134" spans="1:11" ht="15.75" x14ac:dyDescent="0.2">
      <c r="A134" s="113" t="s">
        <v>27</v>
      </c>
      <c r="B134" s="124" t="s">
        <v>362</v>
      </c>
      <c r="C134" s="115" t="s">
        <v>21</v>
      </c>
      <c r="D134" s="115">
        <v>6</v>
      </c>
      <c r="E134" s="116"/>
      <c r="F134" s="117">
        <f t="shared" si="9"/>
        <v>0</v>
      </c>
      <c r="G134" s="110"/>
      <c r="H134" s="110"/>
      <c r="I134" s="110"/>
      <c r="J134" s="110"/>
      <c r="K134" s="110"/>
    </row>
    <row r="135" spans="1:11" ht="30" x14ac:dyDescent="0.2">
      <c r="A135" s="113" t="s">
        <v>257</v>
      </c>
      <c r="B135" s="124" t="s">
        <v>271</v>
      </c>
      <c r="C135" s="115" t="s">
        <v>126</v>
      </c>
      <c r="D135" s="115">
        <v>6</v>
      </c>
      <c r="E135" s="116"/>
      <c r="F135" s="117">
        <f t="shared" si="9"/>
        <v>0</v>
      </c>
      <c r="G135" s="110"/>
      <c r="H135" s="110"/>
      <c r="I135" s="110"/>
      <c r="J135" s="110"/>
      <c r="K135" s="110"/>
    </row>
    <row r="136" spans="1:11" ht="15.75" x14ac:dyDescent="0.2">
      <c r="A136" s="113" t="s">
        <v>258</v>
      </c>
      <c r="B136" s="124" t="s">
        <v>821</v>
      </c>
      <c r="C136" s="115" t="s">
        <v>13</v>
      </c>
      <c r="D136" s="115">
        <v>1</v>
      </c>
      <c r="E136" s="116"/>
      <c r="F136" s="117">
        <f t="shared" si="9"/>
        <v>0</v>
      </c>
      <c r="G136" s="110"/>
      <c r="H136" s="110"/>
      <c r="I136" s="110"/>
      <c r="J136" s="110"/>
      <c r="K136" s="110"/>
    </row>
    <row r="137" spans="1:11" ht="15.75" x14ac:dyDescent="0.2">
      <c r="A137" s="113" t="s">
        <v>259</v>
      </c>
      <c r="B137" s="124" t="s">
        <v>135</v>
      </c>
      <c r="C137" s="115"/>
      <c r="D137" s="115"/>
      <c r="E137" s="116"/>
      <c r="F137" s="117">
        <f t="shared" si="9"/>
        <v>0</v>
      </c>
      <c r="G137" s="110"/>
      <c r="H137" s="110"/>
      <c r="I137" s="110"/>
      <c r="J137" s="110"/>
      <c r="K137" s="110"/>
    </row>
    <row r="138" spans="1:11" ht="15.75" x14ac:dyDescent="0.2">
      <c r="A138" s="113" t="s">
        <v>260</v>
      </c>
      <c r="B138" s="124" t="s">
        <v>135</v>
      </c>
      <c r="C138" s="115"/>
      <c r="D138" s="115"/>
      <c r="E138" s="116"/>
      <c r="F138" s="117">
        <f t="shared" si="9"/>
        <v>0</v>
      </c>
      <c r="G138" s="110"/>
      <c r="H138" s="110"/>
      <c r="I138" s="110"/>
      <c r="J138" s="110"/>
      <c r="K138" s="110"/>
    </row>
    <row r="139" spans="1:11" ht="16.5" thickBot="1" x14ac:dyDescent="0.3">
      <c r="A139" s="113"/>
      <c r="B139" s="119" t="s">
        <v>385</v>
      </c>
      <c r="C139" s="115"/>
      <c r="D139" s="115"/>
      <c r="E139" s="120" t="s">
        <v>138</v>
      </c>
      <c r="F139" s="121">
        <f>SUM(F132:F138)</f>
        <v>0</v>
      </c>
      <c r="G139" s="110"/>
      <c r="H139" s="110"/>
      <c r="I139" s="110"/>
      <c r="J139" s="110"/>
      <c r="K139" s="110"/>
    </row>
    <row r="140" spans="1:11" x14ac:dyDescent="0.2">
      <c r="A140" s="110"/>
      <c r="B140" s="110"/>
      <c r="C140" s="110"/>
      <c r="D140" s="110"/>
      <c r="E140" s="110"/>
      <c r="F140" s="110"/>
      <c r="G140" s="110"/>
      <c r="H140" s="110"/>
      <c r="I140" s="110"/>
      <c r="J140" s="110"/>
      <c r="K140" s="110"/>
    </row>
    <row r="141" spans="1:11" ht="15.75" x14ac:dyDescent="0.2">
      <c r="A141" s="169" t="s">
        <v>261</v>
      </c>
      <c r="B141" s="107" t="s">
        <v>272</v>
      </c>
      <c r="C141" s="107"/>
      <c r="D141" s="107"/>
      <c r="E141" s="107"/>
      <c r="F141" s="112"/>
      <c r="G141" s="110"/>
      <c r="H141" s="110"/>
      <c r="I141" s="110"/>
      <c r="J141" s="110"/>
      <c r="K141" s="110"/>
    </row>
    <row r="142" spans="1:11" ht="60" x14ac:dyDescent="0.2">
      <c r="A142" s="113"/>
      <c r="B142" s="114" t="s">
        <v>273</v>
      </c>
      <c r="C142" s="115"/>
      <c r="D142" s="115"/>
      <c r="E142" s="116"/>
      <c r="F142" s="117"/>
      <c r="G142" s="110"/>
      <c r="H142" s="110"/>
      <c r="I142" s="110"/>
      <c r="J142" s="110"/>
      <c r="K142" s="110"/>
    </row>
    <row r="143" spans="1:11" ht="15.75" x14ac:dyDescent="0.2">
      <c r="A143" s="113" t="s">
        <v>263</v>
      </c>
      <c r="B143" s="119"/>
      <c r="C143" s="115"/>
      <c r="D143" s="115"/>
      <c r="E143" s="116"/>
      <c r="F143" s="117">
        <f t="shared" ref="F143:F148" si="10">D143*E143</f>
        <v>0</v>
      </c>
      <c r="G143" s="110"/>
      <c r="H143" s="110"/>
      <c r="I143" s="110"/>
      <c r="J143" s="110"/>
      <c r="K143" s="110"/>
    </row>
    <row r="144" spans="1:11" ht="15.75" x14ac:dyDescent="0.2">
      <c r="A144" s="113" t="s">
        <v>265</v>
      </c>
      <c r="B144" s="119"/>
      <c r="C144" s="115"/>
      <c r="D144" s="115"/>
      <c r="E144" s="116"/>
      <c r="F144" s="117">
        <f t="shared" si="10"/>
        <v>0</v>
      </c>
      <c r="G144" s="110"/>
      <c r="H144" s="110"/>
      <c r="I144" s="110"/>
      <c r="J144" s="110"/>
      <c r="K144" s="110"/>
    </row>
    <row r="145" spans="1:11" ht="15.75" x14ac:dyDescent="0.2">
      <c r="A145" s="113" t="s">
        <v>266</v>
      </c>
      <c r="B145" s="119"/>
      <c r="C145" s="115"/>
      <c r="D145" s="115"/>
      <c r="E145" s="116"/>
      <c r="F145" s="117">
        <f t="shared" si="10"/>
        <v>0</v>
      </c>
      <c r="G145" s="110"/>
      <c r="H145" s="110"/>
      <c r="I145" s="110"/>
      <c r="J145" s="110"/>
      <c r="K145" s="110"/>
    </row>
    <row r="146" spans="1:11" ht="15.75" x14ac:dyDescent="0.2">
      <c r="A146" s="113" t="s">
        <v>267</v>
      </c>
      <c r="B146" s="119"/>
      <c r="C146" s="115"/>
      <c r="D146" s="115"/>
      <c r="E146" s="116"/>
      <c r="F146" s="117">
        <f t="shared" si="10"/>
        <v>0</v>
      </c>
      <c r="G146" s="110"/>
      <c r="H146" s="110"/>
      <c r="I146" s="110"/>
      <c r="J146" s="110"/>
      <c r="K146" s="110"/>
    </row>
    <row r="147" spans="1:11" ht="15.75" x14ac:dyDescent="0.2">
      <c r="A147" s="113" t="s">
        <v>363</v>
      </c>
      <c r="B147" s="119"/>
      <c r="C147" s="115"/>
      <c r="D147" s="115"/>
      <c r="E147" s="116"/>
      <c r="F147" s="117">
        <f t="shared" si="10"/>
        <v>0</v>
      </c>
      <c r="G147" s="110"/>
      <c r="H147" s="110"/>
      <c r="I147" s="110"/>
      <c r="J147" s="110"/>
      <c r="K147" s="110"/>
    </row>
    <row r="148" spans="1:11" ht="15.75" x14ac:dyDescent="0.2">
      <c r="A148" s="113" t="s">
        <v>364</v>
      </c>
      <c r="B148" s="119"/>
      <c r="C148" s="115"/>
      <c r="D148" s="115"/>
      <c r="E148" s="116"/>
      <c r="F148" s="117">
        <f t="shared" si="10"/>
        <v>0</v>
      </c>
      <c r="G148" s="110"/>
      <c r="H148" s="110"/>
      <c r="I148" s="110"/>
      <c r="J148" s="110"/>
      <c r="K148" s="110"/>
    </row>
    <row r="149" spans="1:11" ht="16.5" thickBot="1" x14ac:dyDescent="0.3">
      <c r="A149" s="113"/>
      <c r="B149" s="119" t="s">
        <v>386</v>
      </c>
      <c r="C149" s="115"/>
      <c r="D149" s="115"/>
      <c r="E149" s="120" t="s">
        <v>138</v>
      </c>
      <c r="F149" s="121">
        <f>SUM(F143:F148)</f>
        <v>0</v>
      </c>
      <c r="G149" s="110"/>
      <c r="H149" s="110"/>
      <c r="I149" s="110"/>
      <c r="J149" s="110"/>
      <c r="K149" s="110"/>
    </row>
    <row r="150" spans="1:11" x14ac:dyDescent="0.2">
      <c r="A150" s="110"/>
      <c r="B150" s="110"/>
      <c r="C150" s="110"/>
      <c r="D150" s="110"/>
      <c r="E150" s="110"/>
      <c r="F150" s="110"/>
      <c r="G150" s="110"/>
      <c r="H150" s="110"/>
      <c r="I150" s="110"/>
      <c r="J150" s="110"/>
      <c r="K150" s="110"/>
    </row>
    <row r="151" spans="1:11" ht="16.5" thickBot="1" x14ac:dyDescent="0.3">
      <c r="A151" s="113"/>
      <c r="B151" s="119" t="s">
        <v>398</v>
      </c>
      <c r="C151" s="115"/>
      <c r="D151" s="115"/>
      <c r="E151" s="120" t="s">
        <v>274</v>
      </c>
      <c r="F151" s="121">
        <f>F20+F34+F43+F54+F66+F76+F90+F97+F107+F121+F127+F139+F149</f>
        <v>458546.734</v>
      </c>
      <c r="G151" s="110"/>
      <c r="H151" s="110"/>
      <c r="I151" s="110"/>
      <c r="J151" s="110"/>
      <c r="K151" s="110"/>
    </row>
    <row r="152" spans="1:11" ht="15.75" x14ac:dyDescent="0.2">
      <c r="A152" s="113"/>
      <c r="B152" s="119" t="s">
        <v>275</v>
      </c>
      <c r="C152" s="115"/>
      <c r="D152" s="115"/>
      <c r="E152" s="116"/>
      <c r="F152" s="117"/>
      <c r="G152" s="110"/>
      <c r="H152" s="110"/>
      <c r="I152" s="110"/>
      <c r="J152" s="110"/>
      <c r="K152" s="110"/>
    </row>
    <row r="153" spans="1:11" x14ac:dyDescent="0.2">
      <c r="A153" s="110"/>
      <c r="B153" s="110"/>
      <c r="C153" s="110"/>
      <c r="D153" s="110"/>
      <c r="E153" s="110"/>
      <c r="F153" s="110"/>
      <c r="G153" s="110"/>
      <c r="H153" s="110"/>
      <c r="I153" s="110"/>
      <c r="J153" s="110"/>
      <c r="K153" s="110"/>
    </row>
  </sheetData>
  <mergeCells count="1">
    <mergeCell ref="F93:F96"/>
  </mergeCells>
  <printOptions horizontalCentered="1"/>
  <pageMargins left="0.78749999999999998" right="0.78749999999999998" top="0.98402777777777795" bottom="0.98402777777777795" header="0.511811023622047" footer="0.511811023622047"/>
  <pageSetup paperSize="9" scale="51" fitToHeight="0"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CAB94-FFD9-4465-8BB2-79FA7C787428}">
  <sheetPr>
    <pageSetUpPr fitToPage="1"/>
  </sheetPr>
  <dimension ref="A1:K206"/>
  <sheetViews>
    <sheetView zoomScale="70" zoomScaleNormal="70" zoomScalePageLayoutView="70" workbookViewId="0">
      <selection activeCell="H16" sqref="H16"/>
    </sheetView>
  </sheetViews>
  <sheetFormatPr defaultColWidth="9.28515625" defaultRowHeight="15" x14ac:dyDescent="0.25"/>
  <cols>
    <col min="1" max="1" width="13.28515625" style="104" customWidth="1"/>
    <col min="2" max="2" width="92.140625" style="97" customWidth="1"/>
    <col min="3" max="3" width="11" style="122" customWidth="1"/>
    <col min="4" max="4" width="10.5703125" style="122" customWidth="1"/>
    <col min="5" max="5" width="15.5703125" style="123" customWidth="1"/>
    <col min="6" max="6" width="22.7109375" style="123" customWidth="1"/>
    <col min="7" max="7" width="9.28515625" style="97"/>
    <col min="8" max="8" width="43.42578125" style="97" customWidth="1"/>
    <col min="9" max="16384" width="9.28515625" style="97"/>
  </cols>
  <sheetData>
    <row r="1" spans="1:11" ht="15.75" x14ac:dyDescent="0.25">
      <c r="A1" s="91" t="s">
        <v>79</v>
      </c>
      <c r="B1" s="92" t="str">
        <f>'[1]Summary Page'!B1</f>
        <v>WITS - CLM DATA CENTRE</v>
      </c>
      <c r="C1" s="93"/>
      <c r="D1" s="94"/>
      <c r="E1" s="95"/>
      <c r="F1" s="96"/>
    </row>
    <row r="2" spans="1:11" s="104" customFormat="1" ht="15.75" x14ac:dyDescent="0.25">
      <c r="A2" s="98" t="s">
        <v>80</v>
      </c>
      <c r="B2" s="99" t="str">
        <f>'[1]Summary Page'!B2</f>
        <v>1005297-24</v>
      </c>
      <c r="C2" s="100"/>
      <c r="D2" s="101"/>
      <c r="E2" s="102"/>
      <c r="F2" s="103"/>
    </row>
    <row r="3" spans="1:11" s="104" customFormat="1" ht="15.75" x14ac:dyDescent="0.25">
      <c r="A3" s="98" t="s">
        <v>81</v>
      </c>
      <c r="B3" s="105">
        <f>'Summary Page'!B3</f>
        <v>46254</v>
      </c>
      <c r="C3" s="100"/>
      <c r="D3" s="101"/>
      <c r="E3" s="102"/>
      <c r="F3" s="103"/>
    </row>
    <row r="4" spans="1:11" s="104" customFormat="1" ht="15.75" x14ac:dyDescent="0.25">
      <c r="A4" s="98" t="s">
        <v>82</v>
      </c>
      <c r="B4" s="105" t="s">
        <v>276</v>
      </c>
      <c r="C4" s="100"/>
      <c r="D4" s="101"/>
      <c r="E4" s="102"/>
      <c r="F4" s="103"/>
    </row>
    <row r="5" spans="1:11" s="104" customFormat="1" ht="15.75" x14ac:dyDescent="0.25">
      <c r="A5" s="98" t="s">
        <v>83</v>
      </c>
      <c r="B5" s="99">
        <v>1</v>
      </c>
      <c r="C5" s="100"/>
      <c r="D5" s="101"/>
      <c r="E5" s="102"/>
      <c r="F5" s="103"/>
    </row>
    <row r="6" spans="1:11" ht="15.75" x14ac:dyDescent="0.25">
      <c r="A6" s="106" t="s">
        <v>5</v>
      </c>
      <c r="B6" s="107" t="s">
        <v>6</v>
      </c>
      <c r="C6" s="107" t="s">
        <v>10</v>
      </c>
      <c r="D6" s="107" t="s">
        <v>11</v>
      </c>
      <c r="E6" s="108" t="s">
        <v>12</v>
      </c>
      <c r="F6" s="109" t="s">
        <v>7</v>
      </c>
    </row>
    <row r="7" spans="1:11" x14ac:dyDescent="0.2">
      <c r="A7" s="110"/>
      <c r="B7" s="110"/>
      <c r="C7" s="110"/>
      <c r="D7" s="110"/>
      <c r="E7" s="110"/>
      <c r="F7" s="110"/>
      <c r="G7" s="110"/>
      <c r="H7" s="110"/>
      <c r="I7" s="110"/>
      <c r="J7" s="110"/>
      <c r="K7" s="110"/>
    </row>
    <row r="8" spans="1:11" ht="15.75" x14ac:dyDescent="0.2">
      <c r="A8" s="111">
        <v>3</v>
      </c>
      <c r="B8" s="107" t="s">
        <v>277</v>
      </c>
      <c r="C8" s="107"/>
      <c r="D8" s="107"/>
      <c r="E8" s="107"/>
      <c r="F8" s="112"/>
      <c r="G8" s="110"/>
      <c r="H8" s="110"/>
      <c r="I8" s="110"/>
      <c r="J8" s="110"/>
      <c r="K8" s="110"/>
    </row>
    <row r="9" spans="1:11" s="118" customFormat="1" ht="75" x14ac:dyDescent="0.2">
      <c r="A9" s="113"/>
      <c r="B9" s="114" t="s">
        <v>278</v>
      </c>
      <c r="C9" s="115"/>
      <c r="D9" s="115"/>
      <c r="E9" s="116"/>
      <c r="F9" s="117"/>
      <c r="G9" s="110"/>
      <c r="H9" s="110"/>
      <c r="I9" s="110"/>
      <c r="J9" s="110"/>
      <c r="K9" s="110"/>
    </row>
    <row r="10" spans="1:11" s="118" customFormat="1" ht="15.75" x14ac:dyDescent="0.2">
      <c r="A10" s="111">
        <v>3.1</v>
      </c>
      <c r="B10" s="107" t="s">
        <v>279</v>
      </c>
      <c r="C10" s="107"/>
      <c r="D10" s="107"/>
      <c r="E10" s="107"/>
      <c r="F10" s="112"/>
      <c r="G10" s="110"/>
      <c r="H10" s="110"/>
      <c r="I10" s="110"/>
      <c r="J10" s="110"/>
      <c r="K10" s="110"/>
    </row>
    <row r="11" spans="1:11" s="118" customFormat="1" ht="30" x14ac:dyDescent="0.2">
      <c r="A11" s="113" t="s">
        <v>280</v>
      </c>
      <c r="B11" s="124" t="s">
        <v>840</v>
      </c>
      <c r="C11" s="115" t="s">
        <v>21</v>
      </c>
      <c r="D11" s="115">
        <v>4</v>
      </c>
      <c r="E11" s="116"/>
      <c r="F11" s="117">
        <f t="shared" ref="F11:F17" si="0">D11*E11</f>
        <v>0</v>
      </c>
      <c r="G11" s="110"/>
      <c r="H11" s="110"/>
      <c r="I11" s="110"/>
      <c r="J11" s="110"/>
      <c r="K11" s="110"/>
    </row>
    <row r="12" spans="1:11" s="118" customFormat="1" ht="15.75" x14ac:dyDescent="0.2">
      <c r="A12" s="113" t="s">
        <v>281</v>
      </c>
      <c r="B12" s="124" t="s">
        <v>282</v>
      </c>
      <c r="C12" s="115" t="s">
        <v>21</v>
      </c>
      <c r="D12" s="115">
        <v>4</v>
      </c>
      <c r="E12" s="116"/>
      <c r="F12" s="117">
        <f t="shared" si="0"/>
        <v>0</v>
      </c>
      <c r="G12" s="110"/>
      <c r="H12" s="110"/>
      <c r="I12" s="110"/>
      <c r="J12" s="110"/>
      <c r="K12" s="110"/>
    </row>
    <row r="13" spans="1:11" s="118" customFormat="1" ht="15.75" x14ac:dyDescent="0.2">
      <c r="A13" s="113" t="s">
        <v>283</v>
      </c>
      <c r="B13" s="124" t="s">
        <v>284</v>
      </c>
      <c r="C13" s="115" t="s">
        <v>126</v>
      </c>
      <c r="D13" s="115">
        <v>4</v>
      </c>
      <c r="E13" s="116"/>
      <c r="F13" s="117">
        <f t="shared" si="0"/>
        <v>0</v>
      </c>
      <c r="G13" s="110"/>
      <c r="H13" s="110"/>
      <c r="I13" s="110"/>
      <c r="J13" s="110"/>
      <c r="K13" s="110"/>
    </row>
    <row r="14" spans="1:11" s="118" customFormat="1" ht="15.75" x14ac:dyDescent="0.2">
      <c r="A14" s="113" t="s">
        <v>285</v>
      </c>
      <c r="B14" s="124" t="s">
        <v>286</v>
      </c>
      <c r="C14" s="115" t="s">
        <v>21</v>
      </c>
      <c r="D14" s="115">
        <v>4</v>
      </c>
      <c r="E14" s="116"/>
      <c r="F14" s="117">
        <f t="shared" si="0"/>
        <v>0</v>
      </c>
      <c r="G14" s="110"/>
      <c r="H14" s="110"/>
      <c r="I14" s="110"/>
      <c r="J14" s="110"/>
      <c r="K14" s="110"/>
    </row>
    <row r="15" spans="1:11" s="118" customFormat="1" ht="15.75" x14ac:dyDescent="0.2">
      <c r="A15" s="113" t="s">
        <v>287</v>
      </c>
      <c r="B15" s="124" t="s">
        <v>288</v>
      </c>
      <c r="C15" s="115" t="s">
        <v>126</v>
      </c>
      <c r="D15" s="115">
        <v>8</v>
      </c>
      <c r="E15" s="116"/>
      <c r="F15" s="117">
        <f t="shared" si="0"/>
        <v>0</v>
      </c>
      <c r="G15" s="110"/>
      <c r="H15" s="110"/>
      <c r="I15" s="110"/>
      <c r="J15" s="110"/>
      <c r="K15" s="110"/>
    </row>
    <row r="16" spans="1:11" s="118" customFormat="1" ht="15.75" x14ac:dyDescent="0.2">
      <c r="A16" s="113" t="s">
        <v>289</v>
      </c>
      <c r="B16" s="124" t="s">
        <v>135</v>
      </c>
      <c r="C16" s="115"/>
      <c r="D16" s="115"/>
      <c r="E16" s="116"/>
      <c r="F16" s="117">
        <f t="shared" si="0"/>
        <v>0</v>
      </c>
      <c r="G16" s="110"/>
      <c r="H16" s="110"/>
      <c r="I16" s="110"/>
      <c r="J16" s="110"/>
      <c r="K16" s="110"/>
    </row>
    <row r="17" spans="1:11" s="118" customFormat="1" ht="15.75" x14ac:dyDescent="0.2">
      <c r="A17" s="113" t="s">
        <v>290</v>
      </c>
      <c r="B17" s="124" t="s">
        <v>135</v>
      </c>
      <c r="C17" s="115"/>
      <c r="D17" s="115"/>
      <c r="E17" s="116"/>
      <c r="F17" s="117">
        <f t="shared" si="0"/>
        <v>0</v>
      </c>
      <c r="G17" s="110"/>
      <c r="H17" s="110"/>
      <c r="I17" s="110"/>
      <c r="J17" s="110"/>
      <c r="K17" s="110"/>
    </row>
    <row r="18" spans="1:11" s="118" customFormat="1" ht="16.5" thickBot="1" x14ac:dyDescent="0.3">
      <c r="A18" s="113"/>
      <c r="B18" s="119" t="s">
        <v>291</v>
      </c>
      <c r="C18" s="115"/>
      <c r="D18" s="115"/>
      <c r="E18" s="120" t="s">
        <v>138</v>
      </c>
      <c r="F18" s="121">
        <f>SUM(F11:F17)</f>
        <v>0</v>
      </c>
      <c r="G18" s="110"/>
      <c r="H18" s="110"/>
      <c r="I18" s="110"/>
      <c r="J18" s="110"/>
      <c r="K18" s="110"/>
    </row>
    <row r="19" spans="1:11" s="118" customFormat="1" x14ac:dyDescent="0.2">
      <c r="A19" s="110"/>
      <c r="B19" s="110"/>
      <c r="C19" s="110"/>
      <c r="D19" s="110"/>
      <c r="E19" s="110"/>
      <c r="F19" s="110"/>
      <c r="G19" s="110"/>
      <c r="H19" s="110"/>
      <c r="I19" s="110"/>
      <c r="J19" s="110"/>
      <c r="K19" s="110"/>
    </row>
    <row r="20" spans="1:11" s="118" customFormat="1" ht="15.75" x14ac:dyDescent="0.2">
      <c r="A20" s="111">
        <v>3.2</v>
      </c>
      <c r="B20" s="107" t="s">
        <v>292</v>
      </c>
      <c r="C20" s="107"/>
      <c r="D20" s="107"/>
      <c r="E20" s="107"/>
      <c r="F20" s="112"/>
      <c r="G20" s="110"/>
      <c r="H20" s="110"/>
      <c r="I20" s="110"/>
      <c r="J20" s="110"/>
      <c r="K20" s="110"/>
    </row>
    <row r="21" spans="1:11" s="118" customFormat="1" ht="15.75" x14ac:dyDescent="0.2">
      <c r="A21" s="113" t="s">
        <v>293</v>
      </c>
      <c r="B21" s="124" t="s">
        <v>294</v>
      </c>
      <c r="C21" s="115" t="s">
        <v>18</v>
      </c>
      <c r="D21" s="115">
        <v>80</v>
      </c>
      <c r="E21" s="116"/>
      <c r="F21" s="117">
        <f t="shared" ref="F21:F28" si="1">D21*E21</f>
        <v>0</v>
      </c>
      <c r="G21" s="110"/>
      <c r="H21" s="110"/>
      <c r="I21" s="110"/>
      <c r="J21" s="110"/>
      <c r="K21" s="110"/>
    </row>
    <row r="22" spans="1:11" s="118" customFormat="1" ht="30" x14ac:dyDescent="0.2">
      <c r="A22" s="113" t="s">
        <v>295</v>
      </c>
      <c r="B22" s="124" t="s">
        <v>371</v>
      </c>
      <c r="C22" s="115" t="s">
        <v>18</v>
      </c>
      <c r="D22" s="115">
        <v>80</v>
      </c>
      <c r="E22" s="116"/>
      <c r="F22" s="117">
        <f t="shared" si="1"/>
        <v>0</v>
      </c>
      <c r="G22" s="110"/>
      <c r="H22" s="110"/>
      <c r="I22" s="110"/>
      <c r="J22" s="110"/>
      <c r="K22" s="110"/>
    </row>
    <row r="23" spans="1:11" s="118" customFormat="1" ht="15.75" x14ac:dyDescent="0.2">
      <c r="A23" s="113" t="s">
        <v>296</v>
      </c>
      <c r="B23" s="124" t="s">
        <v>297</v>
      </c>
      <c r="C23" s="115" t="s">
        <v>21</v>
      </c>
      <c r="D23" s="115">
        <v>4</v>
      </c>
      <c r="E23" s="116"/>
      <c r="F23" s="117">
        <f t="shared" si="1"/>
        <v>0</v>
      </c>
      <c r="G23" s="110"/>
      <c r="H23" s="110"/>
      <c r="I23" s="110"/>
      <c r="J23" s="110"/>
      <c r="K23" s="110"/>
    </row>
    <row r="24" spans="1:11" s="118" customFormat="1" ht="15.75" x14ac:dyDescent="0.2">
      <c r="A24" s="113" t="s">
        <v>298</v>
      </c>
      <c r="B24" s="124" t="s">
        <v>299</v>
      </c>
      <c r="C24" s="115" t="s">
        <v>178</v>
      </c>
      <c r="D24" s="115">
        <v>12</v>
      </c>
      <c r="E24" s="116"/>
      <c r="F24" s="117">
        <f t="shared" si="1"/>
        <v>0</v>
      </c>
      <c r="G24" s="110"/>
      <c r="H24" s="110"/>
      <c r="I24" s="110"/>
      <c r="J24" s="110"/>
      <c r="K24" s="110"/>
    </row>
    <row r="25" spans="1:11" s="118" customFormat="1" ht="15.75" x14ac:dyDescent="0.2">
      <c r="A25" s="113" t="s">
        <v>300</v>
      </c>
      <c r="B25" s="124" t="s">
        <v>372</v>
      </c>
      <c r="C25" s="115" t="s">
        <v>21</v>
      </c>
      <c r="D25" s="115">
        <v>4</v>
      </c>
      <c r="E25" s="116"/>
      <c r="F25" s="117">
        <f t="shared" si="1"/>
        <v>0</v>
      </c>
      <c r="G25" s="110"/>
      <c r="H25" s="110"/>
      <c r="I25" s="110"/>
      <c r="J25" s="110"/>
      <c r="K25" s="110"/>
    </row>
    <row r="26" spans="1:11" s="118" customFormat="1" ht="15.75" x14ac:dyDescent="0.2">
      <c r="A26" s="113" t="s">
        <v>301</v>
      </c>
      <c r="B26" s="124" t="s">
        <v>302</v>
      </c>
      <c r="C26" s="115" t="s">
        <v>21</v>
      </c>
      <c r="D26" s="115">
        <v>4</v>
      </c>
      <c r="E26" s="116"/>
      <c r="F26" s="117">
        <f t="shared" si="1"/>
        <v>0</v>
      </c>
      <c r="G26" s="110"/>
      <c r="H26" s="110"/>
      <c r="I26" s="110"/>
      <c r="J26" s="110"/>
      <c r="K26" s="110"/>
    </row>
    <row r="27" spans="1:11" s="118" customFormat="1" ht="15.75" x14ac:dyDescent="0.2">
      <c r="A27" s="113" t="s">
        <v>303</v>
      </c>
      <c r="B27" s="124" t="s">
        <v>135</v>
      </c>
      <c r="C27" s="115"/>
      <c r="D27" s="115"/>
      <c r="E27" s="116"/>
      <c r="F27" s="117">
        <f t="shared" si="1"/>
        <v>0</v>
      </c>
      <c r="G27" s="110"/>
      <c r="H27" s="110"/>
      <c r="I27" s="110"/>
      <c r="J27" s="110"/>
      <c r="K27" s="110"/>
    </row>
    <row r="28" spans="1:11" s="118" customFormat="1" ht="15.75" x14ac:dyDescent="0.2">
      <c r="A28" s="113" t="s">
        <v>304</v>
      </c>
      <c r="B28" s="124" t="s">
        <v>135</v>
      </c>
      <c r="C28" s="115"/>
      <c r="D28" s="115"/>
      <c r="E28" s="116"/>
      <c r="F28" s="117">
        <f t="shared" si="1"/>
        <v>0</v>
      </c>
      <c r="G28" s="110"/>
      <c r="H28" s="110"/>
      <c r="I28" s="110"/>
      <c r="J28" s="110"/>
      <c r="K28" s="110"/>
    </row>
    <row r="29" spans="1:11" s="118" customFormat="1" ht="16.5" thickBot="1" x14ac:dyDescent="0.3">
      <c r="A29" s="113"/>
      <c r="B29" s="119" t="s">
        <v>305</v>
      </c>
      <c r="C29" s="115"/>
      <c r="D29" s="115"/>
      <c r="E29" s="120" t="s">
        <v>138</v>
      </c>
      <c r="F29" s="121">
        <f>SUM(F21:F28)</f>
        <v>0</v>
      </c>
      <c r="G29" s="110"/>
      <c r="H29" s="110"/>
      <c r="I29" s="110"/>
      <c r="J29" s="110"/>
      <c r="K29" s="110"/>
    </row>
    <row r="30" spans="1:11" s="118" customFormat="1" x14ac:dyDescent="0.2">
      <c r="A30" s="110"/>
      <c r="B30" s="110"/>
      <c r="C30" s="110"/>
      <c r="D30" s="110"/>
      <c r="E30" s="110"/>
      <c r="F30" s="110"/>
      <c r="G30" s="110"/>
      <c r="H30" s="110"/>
      <c r="I30" s="110"/>
      <c r="J30" s="110"/>
      <c r="K30" s="110"/>
    </row>
    <row r="31" spans="1:11" s="118" customFormat="1" ht="15.75" x14ac:dyDescent="0.2">
      <c r="A31" s="111">
        <v>3.3</v>
      </c>
      <c r="B31" s="107" t="s">
        <v>306</v>
      </c>
      <c r="C31" s="107"/>
      <c r="D31" s="107"/>
      <c r="E31" s="107"/>
      <c r="F31" s="112"/>
      <c r="G31" s="110"/>
      <c r="H31" s="110"/>
      <c r="I31" s="110"/>
      <c r="J31" s="110"/>
      <c r="K31" s="110"/>
    </row>
    <row r="32" spans="1:11" s="118" customFormat="1" ht="15.75" x14ac:dyDescent="0.2">
      <c r="A32" s="113" t="s">
        <v>307</v>
      </c>
      <c r="B32" s="124" t="s">
        <v>841</v>
      </c>
      <c r="C32" s="115" t="s">
        <v>18</v>
      </c>
      <c r="D32" s="115">
        <v>30</v>
      </c>
      <c r="E32" s="116"/>
      <c r="F32" s="117">
        <f>D32*E32</f>
        <v>0</v>
      </c>
      <c r="G32" s="110"/>
      <c r="H32" s="110"/>
      <c r="I32" s="110"/>
      <c r="J32" s="110"/>
      <c r="K32" s="110"/>
    </row>
    <row r="33" spans="1:11" s="118" customFormat="1" ht="15.75" x14ac:dyDescent="0.2">
      <c r="A33" s="113" t="s">
        <v>308</v>
      </c>
      <c r="B33" s="124" t="s">
        <v>309</v>
      </c>
      <c r="C33" s="115" t="s">
        <v>21</v>
      </c>
      <c r="D33" s="115">
        <v>4</v>
      </c>
      <c r="E33" s="116"/>
      <c r="F33" s="117">
        <f>D33*E33</f>
        <v>0</v>
      </c>
      <c r="G33" s="110"/>
      <c r="H33" s="110"/>
      <c r="I33" s="110"/>
      <c r="J33" s="110"/>
      <c r="K33" s="110"/>
    </row>
    <row r="34" spans="1:11" s="118" customFormat="1" ht="15.75" x14ac:dyDescent="0.2">
      <c r="A34" s="113" t="s">
        <v>310</v>
      </c>
      <c r="B34" s="124" t="s">
        <v>842</v>
      </c>
      <c r="C34" s="115" t="s">
        <v>18</v>
      </c>
      <c r="D34" s="115">
        <v>30</v>
      </c>
      <c r="E34" s="116"/>
      <c r="F34" s="117">
        <f>D34*E34</f>
        <v>0</v>
      </c>
      <c r="G34" s="110"/>
      <c r="H34" s="110"/>
      <c r="I34" s="110"/>
      <c r="J34" s="110"/>
      <c r="K34" s="110"/>
    </row>
    <row r="35" spans="1:11" s="118" customFormat="1" ht="15.75" x14ac:dyDescent="0.2">
      <c r="A35" s="113" t="s">
        <v>311</v>
      </c>
      <c r="B35" s="124" t="s">
        <v>135</v>
      </c>
      <c r="C35" s="115"/>
      <c r="D35" s="115"/>
      <c r="E35" s="116"/>
      <c r="F35" s="117">
        <f>D35*E35</f>
        <v>0</v>
      </c>
      <c r="G35" s="110"/>
      <c r="H35" s="110"/>
      <c r="I35" s="110"/>
      <c r="J35" s="110"/>
      <c r="K35" s="110"/>
    </row>
    <row r="36" spans="1:11" s="118" customFormat="1" ht="15.75" x14ac:dyDescent="0.2">
      <c r="A36" s="113" t="s">
        <v>312</v>
      </c>
      <c r="B36" s="124" t="s">
        <v>135</v>
      </c>
      <c r="C36" s="115"/>
      <c r="D36" s="115"/>
      <c r="E36" s="116"/>
      <c r="F36" s="117">
        <f>D36*E36</f>
        <v>0</v>
      </c>
      <c r="G36" s="110"/>
      <c r="H36" s="110"/>
      <c r="I36" s="110"/>
      <c r="J36" s="110"/>
      <c r="K36" s="110"/>
    </row>
    <row r="37" spans="1:11" s="118" customFormat="1" ht="16.5" thickBot="1" x14ac:dyDescent="0.3">
      <c r="A37" s="113"/>
      <c r="B37" s="119" t="s">
        <v>313</v>
      </c>
      <c r="C37" s="115"/>
      <c r="D37" s="115"/>
      <c r="E37" s="120" t="s">
        <v>138</v>
      </c>
      <c r="F37" s="121">
        <f>SUM(F32:F36)</f>
        <v>0</v>
      </c>
      <c r="G37" s="110"/>
      <c r="H37" s="110"/>
      <c r="I37" s="110"/>
      <c r="J37" s="110"/>
      <c r="K37" s="110"/>
    </row>
    <row r="38" spans="1:11" s="118" customFormat="1" x14ac:dyDescent="0.2">
      <c r="A38" s="110"/>
      <c r="B38" s="110"/>
      <c r="C38" s="110"/>
      <c r="D38" s="110"/>
      <c r="E38" s="110"/>
      <c r="F38" s="110"/>
      <c r="G38" s="110"/>
      <c r="H38" s="110"/>
      <c r="I38" s="110"/>
      <c r="J38" s="110"/>
      <c r="K38" s="110"/>
    </row>
    <row r="39" spans="1:11" s="118" customFormat="1" ht="15.75" x14ac:dyDescent="0.2">
      <c r="A39" s="111">
        <v>3.4</v>
      </c>
      <c r="B39" s="107" t="s">
        <v>195</v>
      </c>
      <c r="C39" s="107"/>
      <c r="D39" s="107"/>
      <c r="E39" s="107"/>
      <c r="F39" s="112"/>
      <c r="G39" s="110"/>
      <c r="H39" s="110"/>
      <c r="I39" s="110"/>
      <c r="J39" s="110"/>
      <c r="K39" s="110"/>
    </row>
    <row r="40" spans="1:11" s="118" customFormat="1" ht="30" x14ac:dyDescent="0.2">
      <c r="A40" s="113" t="s">
        <v>314</v>
      </c>
      <c r="B40" s="124" t="s">
        <v>373</v>
      </c>
      <c r="C40" s="115" t="s">
        <v>21</v>
      </c>
      <c r="D40" s="115">
        <v>4</v>
      </c>
      <c r="E40" s="116"/>
      <c r="F40" s="117">
        <f>D40*E40</f>
        <v>0</v>
      </c>
      <c r="G40" s="110"/>
      <c r="H40" s="110"/>
      <c r="I40" s="110"/>
      <c r="J40" s="110"/>
      <c r="K40" s="110"/>
    </row>
    <row r="41" spans="1:11" s="118" customFormat="1" ht="30" x14ac:dyDescent="0.2">
      <c r="A41" s="113" t="s">
        <v>315</v>
      </c>
      <c r="B41" s="124" t="s">
        <v>374</v>
      </c>
      <c r="C41" s="115" t="s">
        <v>21</v>
      </c>
      <c r="D41" s="115">
        <v>4</v>
      </c>
      <c r="E41" s="116"/>
      <c r="F41" s="117">
        <f>D41*E41</f>
        <v>0</v>
      </c>
      <c r="G41" s="110"/>
      <c r="H41" s="110"/>
      <c r="I41" s="110"/>
      <c r="J41" s="110"/>
      <c r="K41" s="110"/>
    </row>
    <row r="42" spans="1:11" s="118" customFormat="1" ht="15.75" x14ac:dyDescent="0.2">
      <c r="A42" s="113" t="s">
        <v>316</v>
      </c>
      <c r="B42" s="124" t="s">
        <v>317</v>
      </c>
      <c r="C42" s="115" t="s">
        <v>827</v>
      </c>
      <c r="D42" s="115">
        <v>1</v>
      </c>
      <c r="E42" s="116"/>
      <c r="F42" s="117">
        <f>D42*E42</f>
        <v>0</v>
      </c>
      <c r="G42" s="110"/>
      <c r="H42" s="110"/>
      <c r="I42" s="110"/>
      <c r="J42" s="110"/>
      <c r="K42" s="110"/>
    </row>
    <row r="43" spans="1:11" s="118" customFormat="1" ht="15.75" x14ac:dyDescent="0.2">
      <c r="A43" s="113" t="s">
        <v>318</v>
      </c>
      <c r="B43" s="119" t="s">
        <v>135</v>
      </c>
      <c r="C43" s="115"/>
      <c r="D43" s="115"/>
      <c r="E43" s="116"/>
      <c r="F43" s="117">
        <f>D43*E43</f>
        <v>0</v>
      </c>
      <c r="G43" s="110"/>
      <c r="H43" s="110"/>
      <c r="I43" s="110"/>
      <c r="J43" s="110"/>
      <c r="K43" s="110"/>
    </row>
    <row r="44" spans="1:11" s="118" customFormat="1" ht="15.75" x14ac:dyDescent="0.2">
      <c r="A44" s="113" t="s">
        <v>319</v>
      </c>
      <c r="B44" s="119" t="s">
        <v>135</v>
      </c>
      <c r="C44" s="115"/>
      <c r="D44" s="115"/>
      <c r="E44" s="116"/>
      <c r="F44" s="117">
        <f>D44*E44</f>
        <v>0</v>
      </c>
      <c r="G44" s="110"/>
      <c r="H44" s="110"/>
      <c r="I44" s="110"/>
      <c r="J44" s="110"/>
      <c r="K44" s="110"/>
    </row>
    <row r="45" spans="1:11" s="118" customFormat="1" ht="16.5" thickBot="1" x14ac:dyDescent="0.3">
      <c r="A45" s="113"/>
      <c r="B45" s="119" t="s">
        <v>320</v>
      </c>
      <c r="C45" s="115"/>
      <c r="D45" s="115"/>
      <c r="E45" s="120" t="s">
        <v>138</v>
      </c>
      <c r="F45" s="121">
        <f>SUM(F40:F44)</f>
        <v>0</v>
      </c>
      <c r="G45" s="110"/>
      <c r="H45" s="110"/>
      <c r="I45" s="110"/>
      <c r="J45" s="110"/>
      <c r="K45" s="110"/>
    </row>
    <row r="46" spans="1:11" s="118" customFormat="1" x14ac:dyDescent="0.2">
      <c r="A46" s="110"/>
      <c r="B46" s="110"/>
      <c r="C46" s="110"/>
      <c r="D46" s="110"/>
      <c r="E46" s="110"/>
      <c r="F46" s="110"/>
      <c r="G46" s="110"/>
      <c r="H46" s="110"/>
      <c r="I46" s="110"/>
      <c r="J46" s="110"/>
      <c r="K46" s="110"/>
    </row>
    <row r="47" spans="1:11" s="118" customFormat="1" ht="15.75" x14ac:dyDescent="0.2">
      <c r="A47" s="111">
        <v>3.5</v>
      </c>
      <c r="B47" s="107" t="s">
        <v>321</v>
      </c>
      <c r="C47" s="107"/>
      <c r="D47" s="107"/>
      <c r="E47" s="107"/>
      <c r="F47" s="112"/>
      <c r="G47" s="110"/>
      <c r="H47" s="110"/>
      <c r="I47" s="110"/>
      <c r="J47" s="110"/>
      <c r="K47" s="110"/>
    </row>
    <row r="48" spans="1:11" s="118" customFormat="1" ht="15.75" x14ac:dyDescent="0.2">
      <c r="A48" s="113" t="s">
        <v>322</v>
      </c>
      <c r="B48" s="124" t="s">
        <v>323</v>
      </c>
      <c r="C48" s="115" t="s">
        <v>21</v>
      </c>
      <c r="D48" s="115">
        <v>4</v>
      </c>
      <c r="E48" s="116"/>
      <c r="F48" s="117">
        <f>D48*E48</f>
        <v>0</v>
      </c>
      <c r="G48" s="110"/>
      <c r="H48" s="110"/>
      <c r="I48" s="110"/>
      <c r="J48" s="110"/>
      <c r="K48" s="110"/>
    </row>
    <row r="49" spans="1:11" ht="15.75" x14ac:dyDescent="0.2">
      <c r="A49" s="113" t="s">
        <v>324</v>
      </c>
      <c r="B49" s="124" t="s">
        <v>325</v>
      </c>
      <c r="C49" s="115" t="s">
        <v>13</v>
      </c>
      <c r="D49" s="115">
        <v>1</v>
      </c>
      <c r="E49" s="116"/>
      <c r="F49" s="117">
        <f>D49*E49</f>
        <v>0</v>
      </c>
      <c r="G49" s="110"/>
      <c r="H49" s="110"/>
      <c r="I49" s="110"/>
      <c r="J49" s="110"/>
      <c r="K49" s="110"/>
    </row>
    <row r="50" spans="1:11" ht="15.75" x14ac:dyDescent="0.2">
      <c r="A50" s="113" t="s">
        <v>326</v>
      </c>
      <c r="B50" s="124" t="s">
        <v>135</v>
      </c>
      <c r="C50" s="115"/>
      <c r="D50" s="115"/>
      <c r="E50" s="116"/>
      <c r="F50" s="117">
        <f>D50*E50</f>
        <v>0</v>
      </c>
      <c r="G50" s="110"/>
      <c r="H50" s="110"/>
      <c r="I50" s="110"/>
      <c r="J50" s="110"/>
      <c r="K50" s="110"/>
    </row>
    <row r="51" spans="1:11" ht="15.75" x14ac:dyDescent="0.2">
      <c r="A51" s="113" t="s">
        <v>327</v>
      </c>
      <c r="B51" s="124" t="s">
        <v>135</v>
      </c>
      <c r="C51" s="115"/>
      <c r="D51" s="115"/>
      <c r="E51" s="116"/>
      <c r="F51" s="117">
        <f>D51*E51</f>
        <v>0</v>
      </c>
      <c r="G51" s="110"/>
      <c r="H51" s="110"/>
      <c r="I51" s="110"/>
      <c r="J51" s="110"/>
      <c r="K51" s="110"/>
    </row>
    <row r="52" spans="1:11" ht="16.5" thickBot="1" x14ac:dyDescent="0.3">
      <c r="A52" s="113"/>
      <c r="B52" s="119" t="s">
        <v>328</v>
      </c>
      <c r="C52" s="115"/>
      <c r="D52" s="115"/>
      <c r="E52" s="120" t="s">
        <v>138</v>
      </c>
      <c r="F52" s="121">
        <f>SUM(F48:F51)</f>
        <v>0</v>
      </c>
      <c r="G52" s="110"/>
      <c r="H52" s="110"/>
      <c r="I52" s="110"/>
      <c r="J52" s="110"/>
      <c r="K52" s="110"/>
    </row>
    <row r="53" spans="1:11" x14ac:dyDescent="0.2">
      <c r="A53" s="110"/>
      <c r="B53" s="110"/>
      <c r="C53" s="110"/>
      <c r="D53" s="110"/>
      <c r="E53" s="110"/>
      <c r="F53" s="110"/>
      <c r="G53" s="110"/>
      <c r="H53" s="110"/>
      <c r="I53" s="110"/>
      <c r="J53" s="110"/>
      <c r="K53" s="110"/>
    </row>
    <row r="54" spans="1:11" ht="15.75" x14ac:dyDescent="0.2">
      <c r="A54" s="111">
        <v>3.6</v>
      </c>
      <c r="B54" s="107" t="s">
        <v>387</v>
      </c>
      <c r="C54" s="107"/>
      <c r="D54" s="107"/>
      <c r="E54" s="107"/>
      <c r="F54" s="112"/>
      <c r="G54" s="110"/>
      <c r="H54" s="110"/>
      <c r="I54" s="110"/>
      <c r="J54" s="110"/>
      <c r="K54" s="110"/>
    </row>
    <row r="55" spans="1:11" ht="45" customHeight="1" x14ac:dyDescent="0.2">
      <c r="A55" s="113" t="s">
        <v>329</v>
      </c>
      <c r="B55" s="124" t="s">
        <v>330</v>
      </c>
      <c r="C55" s="115" t="s">
        <v>21</v>
      </c>
      <c r="D55" s="115">
        <v>4</v>
      </c>
      <c r="E55" s="116"/>
      <c r="F55" s="197" t="s">
        <v>845</v>
      </c>
      <c r="G55" s="110"/>
      <c r="H55" s="110"/>
      <c r="I55" s="110"/>
      <c r="J55" s="110"/>
      <c r="K55" s="110"/>
    </row>
    <row r="56" spans="1:11" ht="15.75" x14ac:dyDescent="0.2">
      <c r="A56" s="113" t="s">
        <v>331</v>
      </c>
      <c r="B56" s="124" t="s">
        <v>332</v>
      </c>
      <c r="C56" s="115" t="s">
        <v>21</v>
      </c>
      <c r="D56" s="115">
        <v>4</v>
      </c>
      <c r="E56" s="116"/>
      <c r="F56" s="198"/>
      <c r="G56" s="110"/>
      <c r="H56" s="110"/>
      <c r="I56" s="110"/>
      <c r="J56" s="110"/>
      <c r="K56" s="110"/>
    </row>
    <row r="57" spans="1:11" ht="15.75" x14ac:dyDescent="0.2">
      <c r="A57" s="113" t="s">
        <v>333</v>
      </c>
      <c r="B57" s="124" t="s">
        <v>388</v>
      </c>
      <c r="C57" s="115" t="s">
        <v>13</v>
      </c>
      <c r="D57" s="115">
        <v>1</v>
      </c>
      <c r="E57" s="116"/>
      <c r="F57" s="198"/>
      <c r="G57" s="110"/>
      <c r="H57" s="110"/>
      <c r="I57" s="110"/>
      <c r="J57" s="110"/>
      <c r="K57" s="110"/>
    </row>
    <row r="58" spans="1:11" ht="15.75" x14ac:dyDescent="0.2">
      <c r="A58" s="113" t="s">
        <v>334</v>
      </c>
      <c r="B58" s="124" t="s">
        <v>135</v>
      </c>
      <c r="C58" s="115"/>
      <c r="D58" s="115"/>
      <c r="E58" s="116"/>
      <c r="F58" s="198"/>
      <c r="G58" s="110"/>
      <c r="H58" s="110"/>
      <c r="I58" s="110"/>
      <c r="J58" s="110"/>
      <c r="K58" s="110"/>
    </row>
    <row r="59" spans="1:11" ht="15.75" x14ac:dyDescent="0.2">
      <c r="A59" s="113" t="s">
        <v>335</v>
      </c>
      <c r="B59" s="124" t="s">
        <v>135</v>
      </c>
      <c r="C59" s="115"/>
      <c r="D59" s="115"/>
      <c r="E59" s="116"/>
      <c r="F59" s="199"/>
      <c r="G59" s="110"/>
      <c r="H59" s="110"/>
      <c r="I59" s="110"/>
      <c r="J59" s="110"/>
      <c r="K59" s="110"/>
    </row>
    <row r="60" spans="1:11" ht="16.5" thickBot="1" x14ac:dyDescent="0.3">
      <c r="A60" s="221"/>
      <c r="B60" s="222" t="s">
        <v>843</v>
      </c>
      <c r="C60" s="223"/>
      <c r="D60" s="223"/>
      <c r="E60" s="224" t="s">
        <v>138</v>
      </c>
      <c r="F60" s="225">
        <v>30000</v>
      </c>
      <c r="G60" s="110"/>
      <c r="H60" s="110"/>
      <c r="I60" s="110"/>
      <c r="J60" s="110"/>
      <c r="K60" s="110"/>
    </row>
    <row r="61" spans="1:11" x14ac:dyDescent="0.2">
      <c r="A61" s="110"/>
      <c r="B61" s="110"/>
      <c r="C61" s="110"/>
      <c r="D61" s="110"/>
      <c r="E61" s="110"/>
      <c r="F61" s="110"/>
      <c r="G61" s="110"/>
      <c r="H61" s="110"/>
      <c r="I61" s="110"/>
      <c r="J61" s="110"/>
      <c r="K61" s="110"/>
    </row>
    <row r="62" spans="1:11" ht="15.75" x14ac:dyDescent="0.2">
      <c r="A62" s="111">
        <v>3.7</v>
      </c>
      <c r="B62" s="107" t="s">
        <v>250</v>
      </c>
      <c r="C62" s="107"/>
      <c r="D62" s="107"/>
      <c r="E62" s="107"/>
      <c r="F62" s="112"/>
      <c r="G62" s="110"/>
      <c r="H62" s="110"/>
      <c r="I62" s="110"/>
      <c r="J62" s="110"/>
      <c r="K62" s="110"/>
    </row>
    <row r="63" spans="1:11" ht="15.75" x14ac:dyDescent="0.2">
      <c r="A63" s="113" t="s">
        <v>336</v>
      </c>
      <c r="B63" s="124" t="s">
        <v>337</v>
      </c>
      <c r="C63" s="115" t="s">
        <v>21</v>
      </c>
      <c r="D63" s="115">
        <v>4</v>
      </c>
      <c r="E63" s="116"/>
      <c r="F63" s="117">
        <f>D63*E63</f>
        <v>0</v>
      </c>
      <c r="G63" s="110"/>
      <c r="H63" s="110"/>
      <c r="I63" s="110"/>
      <c r="J63" s="110"/>
      <c r="K63" s="110"/>
    </row>
    <row r="64" spans="1:11" ht="15.75" x14ac:dyDescent="0.2">
      <c r="A64" s="113" t="s">
        <v>338</v>
      </c>
      <c r="B64" s="124" t="s">
        <v>339</v>
      </c>
      <c r="C64" s="115" t="s">
        <v>21</v>
      </c>
      <c r="D64" s="115">
        <v>4</v>
      </c>
      <c r="E64" s="116"/>
      <c r="F64" s="117">
        <f>D64*E64</f>
        <v>0</v>
      </c>
      <c r="G64" s="110"/>
      <c r="H64" s="110"/>
      <c r="I64" s="110"/>
      <c r="J64" s="110"/>
      <c r="K64" s="110"/>
    </row>
    <row r="65" spans="1:11" ht="15.75" x14ac:dyDescent="0.2">
      <c r="A65" s="113" t="s">
        <v>340</v>
      </c>
      <c r="B65" s="124" t="s">
        <v>341</v>
      </c>
      <c r="C65" s="115" t="s">
        <v>13</v>
      </c>
      <c r="D65" s="115">
        <v>1</v>
      </c>
      <c r="E65" s="116"/>
      <c r="F65" s="117">
        <f>D65*E65</f>
        <v>0</v>
      </c>
      <c r="G65" s="110"/>
      <c r="H65" s="110"/>
      <c r="I65" s="110"/>
      <c r="J65" s="110"/>
      <c r="K65" s="110"/>
    </row>
    <row r="66" spans="1:11" ht="15.75" x14ac:dyDescent="0.2">
      <c r="A66" s="113" t="s">
        <v>342</v>
      </c>
      <c r="B66" s="124" t="s">
        <v>135</v>
      </c>
      <c r="C66" s="115"/>
      <c r="D66" s="115"/>
      <c r="E66" s="116"/>
      <c r="F66" s="117">
        <f>D66*E66</f>
        <v>0</v>
      </c>
      <c r="G66" s="110"/>
      <c r="H66" s="110"/>
      <c r="I66" s="110"/>
      <c r="J66" s="110"/>
      <c r="K66" s="110"/>
    </row>
    <row r="67" spans="1:11" ht="15.75" x14ac:dyDescent="0.2">
      <c r="A67" s="113" t="s">
        <v>343</v>
      </c>
      <c r="B67" s="124" t="s">
        <v>135</v>
      </c>
      <c r="C67" s="115"/>
      <c r="D67" s="115"/>
      <c r="E67" s="116"/>
      <c r="F67" s="117">
        <f>D67*E67</f>
        <v>0</v>
      </c>
      <c r="G67" s="110"/>
      <c r="H67" s="110"/>
      <c r="I67" s="110"/>
      <c r="J67" s="110"/>
      <c r="K67" s="110"/>
    </row>
    <row r="68" spans="1:11" ht="16.5" thickBot="1" x14ac:dyDescent="0.3">
      <c r="A68" s="113"/>
      <c r="B68" s="119" t="s">
        <v>344</v>
      </c>
      <c r="C68" s="115"/>
      <c r="D68" s="115"/>
      <c r="E68" s="120" t="s">
        <v>138</v>
      </c>
      <c r="F68" s="121">
        <f>SUM(F63:F67)</f>
        <v>0</v>
      </c>
      <c r="G68" s="110"/>
      <c r="H68" s="110"/>
      <c r="I68" s="110"/>
      <c r="J68" s="110"/>
      <c r="K68" s="110"/>
    </row>
    <row r="69" spans="1:11" x14ac:dyDescent="0.2">
      <c r="A69" s="110"/>
      <c r="B69" s="110"/>
      <c r="C69" s="110"/>
      <c r="D69" s="110"/>
      <c r="E69" s="110"/>
      <c r="F69" s="110"/>
      <c r="G69" s="110"/>
      <c r="H69" s="110"/>
      <c r="I69" s="110"/>
      <c r="J69" s="110"/>
      <c r="K69" s="110"/>
    </row>
    <row r="70" spans="1:11" x14ac:dyDescent="0.2">
      <c r="A70" s="110"/>
      <c r="B70" s="110"/>
      <c r="C70" s="110"/>
      <c r="D70" s="110"/>
      <c r="E70" s="110"/>
      <c r="F70" s="110"/>
      <c r="G70" s="110"/>
      <c r="H70" s="110"/>
      <c r="I70" s="110"/>
      <c r="J70" s="110"/>
      <c r="K70" s="110"/>
    </row>
    <row r="71" spans="1:11" ht="15.75" x14ac:dyDescent="0.2">
      <c r="A71" s="111">
        <v>3.8</v>
      </c>
      <c r="B71" s="107" t="s">
        <v>348</v>
      </c>
      <c r="C71" s="107"/>
      <c r="D71" s="107"/>
      <c r="E71" s="107"/>
      <c r="F71" s="112"/>
      <c r="G71" s="110"/>
      <c r="H71" s="110"/>
      <c r="I71" s="110"/>
      <c r="J71" s="110"/>
      <c r="K71" s="110"/>
    </row>
    <row r="72" spans="1:11" ht="30" x14ac:dyDescent="0.2">
      <c r="A72" s="113" t="s">
        <v>345</v>
      </c>
      <c r="B72" s="124" t="s">
        <v>350</v>
      </c>
      <c r="C72" s="115" t="s">
        <v>21</v>
      </c>
      <c r="D72" s="115">
        <v>4</v>
      </c>
      <c r="E72" s="116"/>
      <c r="F72" s="117">
        <f>D72*E72</f>
        <v>0</v>
      </c>
      <c r="G72" s="110"/>
      <c r="H72" s="110"/>
      <c r="I72" s="110"/>
      <c r="J72" s="110"/>
      <c r="K72" s="110"/>
    </row>
    <row r="73" spans="1:11" ht="15.75" x14ac:dyDescent="0.2">
      <c r="A73" s="113" t="s">
        <v>346</v>
      </c>
      <c r="B73" s="124" t="s">
        <v>135</v>
      </c>
      <c r="C73" s="115"/>
      <c r="D73" s="115"/>
      <c r="E73" s="116"/>
      <c r="F73" s="117">
        <f>D73*E73</f>
        <v>0</v>
      </c>
      <c r="G73" s="110"/>
      <c r="H73" s="110"/>
      <c r="I73" s="110"/>
      <c r="J73" s="110"/>
      <c r="K73" s="110"/>
    </row>
    <row r="74" spans="1:11" ht="15.75" x14ac:dyDescent="0.2">
      <c r="A74" s="113" t="s">
        <v>347</v>
      </c>
      <c r="B74" s="124" t="s">
        <v>135</v>
      </c>
      <c r="C74" s="115"/>
      <c r="D74" s="115"/>
      <c r="E74" s="116"/>
      <c r="F74" s="117">
        <f>D74*E74</f>
        <v>0</v>
      </c>
      <c r="G74" s="110"/>
      <c r="H74" s="110"/>
      <c r="I74" s="110"/>
      <c r="J74" s="110"/>
      <c r="K74" s="110"/>
    </row>
    <row r="75" spans="1:11" ht="16.5" thickBot="1" x14ac:dyDescent="0.3">
      <c r="A75" s="113"/>
      <c r="B75" s="119" t="s">
        <v>376</v>
      </c>
      <c r="C75" s="115"/>
      <c r="D75" s="115"/>
      <c r="E75" s="120" t="s">
        <v>138</v>
      </c>
      <c r="F75" s="121">
        <f>SUM(F72:F74)</f>
        <v>0</v>
      </c>
      <c r="G75" s="110"/>
      <c r="H75" s="110"/>
      <c r="I75" s="110"/>
      <c r="J75" s="110"/>
      <c r="K75" s="110"/>
    </row>
    <row r="76" spans="1:11" x14ac:dyDescent="0.2">
      <c r="A76" s="110"/>
      <c r="B76" s="110"/>
      <c r="C76" s="110"/>
      <c r="D76" s="110"/>
      <c r="E76" s="110"/>
      <c r="F76" s="110"/>
      <c r="G76" s="110"/>
      <c r="H76" s="110"/>
      <c r="I76" s="110"/>
      <c r="J76" s="110"/>
      <c r="K76" s="110"/>
    </row>
    <row r="77" spans="1:11" ht="15.75" x14ac:dyDescent="0.2">
      <c r="A77" s="111">
        <v>3.9</v>
      </c>
      <c r="B77" s="107" t="s">
        <v>272</v>
      </c>
      <c r="C77" s="107"/>
      <c r="D77" s="107"/>
      <c r="E77" s="107"/>
      <c r="F77" s="112"/>
      <c r="G77" s="110"/>
      <c r="H77" s="110"/>
      <c r="I77" s="110"/>
      <c r="J77" s="110"/>
      <c r="K77" s="110"/>
    </row>
    <row r="78" spans="1:11" ht="15.75" x14ac:dyDescent="0.2">
      <c r="A78" s="113" t="s">
        <v>349</v>
      </c>
      <c r="B78" s="119"/>
      <c r="C78" s="115"/>
      <c r="D78" s="115"/>
      <c r="E78" s="116"/>
      <c r="F78" s="117">
        <f>D78*E78</f>
        <v>0</v>
      </c>
      <c r="G78" s="110"/>
      <c r="H78" s="110"/>
      <c r="I78" s="110"/>
      <c r="J78" s="110"/>
      <c r="K78" s="110"/>
    </row>
    <row r="79" spans="1:11" ht="15.75" x14ac:dyDescent="0.2">
      <c r="A79" s="113" t="s">
        <v>351</v>
      </c>
      <c r="B79" s="119"/>
      <c r="C79" s="115"/>
      <c r="D79" s="115"/>
      <c r="E79" s="116"/>
      <c r="F79" s="117">
        <f>D79*E79</f>
        <v>0</v>
      </c>
      <c r="G79" s="110"/>
      <c r="H79" s="110"/>
      <c r="I79" s="110"/>
      <c r="J79" s="110"/>
      <c r="K79" s="110"/>
    </row>
    <row r="80" spans="1:11" ht="15.75" x14ac:dyDescent="0.2">
      <c r="A80" s="113" t="s">
        <v>352</v>
      </c>
      <c r="B80" s="119"/>
      <c r="C80" s="115"/>
      <c r="D80" s="115"/>
      <c r="E80" s="116"/>
      <c r="F80" s="117">
        <f>D80*E80</f>
        <v>0</v>
      </c>
      <c r="G80" s="110"/>
      <c r="H80" s="110"/>
      <c r="I80" s="110"/>
      <c r="J80" s="110"/>
      <c r="K80" s="110"/>
    </row>
    <row r="81" spans="1:11" ht="15.75" x14ac:dyDescent="0.2">
      <c r="A81" s="113" t="s">
        <v>375</v>
      </c>
      <c r="B81" s="119"/>
      <c r="C81" s="115"/>
      <c r="D81" s="115"/>
      <c r="E81" s="116"/>
      <c r="F81" s="117">
        <f>D81*E81</f>
        <v>0</v>
      </c>
      <c r="G81" s="110"/>
      <c r="H81" s="110"/>
      <c r="I81" s="110"/>
      <c r="J81" s="110"/>
      <c r="K81" s="110"/>
    </row>
    <row r="82" spans="1:11" ht="16.5" thickBot="1" x14ac:dyDescent="0.3">
      <c r="A82" s="113"/>
      <c r="B82" s="119" t="s">
        <v>377</v>
      </c>
      <c r="C82" s="115"/>
      <c r="D82" s="115"/>
      <c r="E82" s="120" t="s">
        <v>138</v>
      </c>
      <c r="F82" s="121">
        <f>SUM(F78:F81)</f>
        <v>0</v>
      </c>
      <c r="G82" s="110"/>
      <c r="H82" s="110"/>
      <c r="I82" s="110"/>
      <c r="J82" s="110"/>
      <c r="K82" s="110"/>
    </row>
    <row r="83" spans="1:11" x14ac:dyDescent="0.2">
      <c r="A83" s="110"/>
      <c r="B83" s="110"/>
      <c r="C83" s="110"/>
      <c r="D83" s="110"/>
      <c r="E83" s="110"/>
      <c r="F83" s="110"/>
      <c r="G83" s="110"/>
      <c r="H83" s="110"/>
      <c r="I83" s="110"/>
      <c r="J83" s="110"/>
      <c r="K83" s="110"/>
    </row>
    <row r="84" spans="1:11" ht="16.5" thickBot="1" x14ac:dyDescent="0.3">
      <c r="A84" s="113"/>
      <c r="B84" s="119" t="s">
        <v>378</v>
      </c>
      <c r="C84" s="115"/>
      <c r="D84" s="115"/>
      <c r="E84" s="120" t="s">
        <v>274</v>
      </c>
      <c r="F84" s="121">
        <f>F18+F29+F37+F45+F52+F60+F68+F75+F82</f>
        <v>30000</v>
      </c>
      <c r="G84" s="110"/>
      <c r="H84" s="110"/>
      <c r="I84" s="110"/>
      <c r="J84" s="110"/>
      <c r="K84" s="110"/>
    </row>
    <row r="85" spans="1:11" ht="15.75" x14ac:dyDescent="0.2">
      <c r="A85" s="113"/>
      <c r="B85" s="119" t="s">
        <v>275</v>
      </c>
      <c r="C85" s="115"/>
      <c r="D85" s="115"/>
      <c r="E85" s="116"/>
      <c r="F85" s="117"/>
      <c r="G85" s="110"/>
      <c r="H85" s="110"/>
      <c r="I85" s="110"/>
      <c r="J85" s="110"/>
      <c r="K85" s="110"/>
    </row>
    <row r="86" spans="1:11" x14ac:dyDescent="0.2">
      <c r="A86" s="110"/>
      <c r="B86" s="110"/>
      <c r="C86" s="110"/>
      <c r="D86" s="110"/>
      <c r="E86" s="110"/>
      <c r="F86" s="110"/>
      <c r="G86" s="110"/>
      <c r="H86" s="110"/>
      <c r="I86" s="110"/>
      <c r="J86" s="110"/>
      <c r="K86" s="110"/>
    </row>
    <row r="87" spans="1:11" x14ac:dyDescent="0.2">
      <c r="A87" s="110"/>
      <c r="B87" s="110"/>
      <c r="C87" s="110"/>
      <c r="D87" s="110"/>
      <c r="E87" s="110"/>
      <c r="F87" s="110"/>
      <c r="G87" s="110"/>
      <c r="H87" s="110"/>
      <c r="I87" s="110"/>
      <c r="J87" s="110"/>
      <c r="K87" s="110"/>
    </row>
    <row r="88" spans="1:11" x14ac:dyDescent="0.2">
      <c r="A88" s="110"/>
      <c r="B88" s="110"/>
      <c r="C88" s="110"/>
      <c r="D88" s="110"/>
      <c r="E88" s="110"/>
      <c r="F88" s="110"/>
      <c r="G88" s="110"/>
      <c r="H88" s="110"/>
      <c r="I88" s="110"/>
      <c r="J88" s="110"/>
      <c r="K88" s="110"/>
    </row>
    <row r="89" spans="1:11" x14ac:dyDescent="0.2">
      <c r="A89" s="110"/>
      <c r="B89" s="110"/>
      <c r="C89" s="110"/>
      <c r="D89" s="110"/>
      <c r="E89" s="110"/>
      <c r="F89" s="110"/>
      <c r="G89" s="110"/>
      <c r="H89" s="110"/>
      <c r="I89" s="110"/>
      <c r="J89" s="110"/>
      <c r="K89" s="110"/>
    </row>
    <row r="90" spans="1:11" x14ac:dyDescent="0.2">
      <c r="A90" s="110"/>
      <c r="B90" s="110"/>
      <c r="C90" s="110"/>
      <c r="D90" s="110"/>
      <c r="E90" s="110"/>
      <c r="F90" s="110"/>
      <c r="G90" s="110"/>
      <c r="H90" s="110"/>
      <c r="I90" s="110"/>
      <c r="J90" s="110"/>
      <c r="K90" s="110"/>
    </row>
    <row r="91" spans="1:11" x14ac:dyDescent="0.2">
      <c r="A91" s="110"/>
      <c r="B91" s="110"/>
      <c r="C91" s="110"/>
      <c r="D91" s="110"/>
      <c r="E91" s="110"/>
      <c r="F91" s="110"/>
      <c r="G91" s="110"/>
      <c r="H91" s="110"/>
      <c r="I91" s="110"/>
      <c r="J91" s="110"/>
      <c r="K91" s="110"/>
    </row>
    <row r="92" spans="1:11" x14ac:dyDescent="0.2">
      <c r="A92" s="110"/>
      <c r="B92" s="110"/>
      <c r="C92" s="110"/>
      <c r="D92" s="110"/>
      <c r="E92" s="110"/>
      <c r="F92" s="110"/>
      <c r="G92" s="110"/>
      <c r="H92" s="110"/>
      <c r="I92" s="110"/>
      <c r="J92" s="110"/>
      <c r="K92" s="110"/>
    </row>
    <row r="93" spans="1:11" x14ac:dyDescent="0.2">
      <c r="A93" s="110"/>
      <c r="B93" s="110"/>
      <c r="C93" s="110"/>
      <c r="D93" s="110"/>
      <c r="E93" s="110"/>
      <c r="F93" s="110"/>
      <c r="G93" s="110"/>
      <c r="H93" s="110"/>
      <c r="I93" s="110"/>
      <c r="J93" s="110"/>
      <c r="K93" s="110"/>
    </row>
    <row r="94" spans="1:11" x14ac:dyDescent="0.2">
      <c r="A94" s="110"/>
      <c r="B94" s="110"/>
      <c r="C94" s="110"/>
      <c r="D94" s="110"/>
      <c r="E94" s="110"/>
      <c r="F94" s="110"/>
      <c r="G94" s="110"/>
      <c r="H94" s="110"/>
      <c r="I94" s="110"/>
      <c r="J94" s="110"/>
      <c r="K94" s="110"/>
    </row>
    <row r="95" spans="1:11" x14ac:dyDescent="0.2">
      <c r="A95" s="110"/>
      <c r="B95" s="110"/>
      <c r="C95" s="110"/>
      <c r="D95" s="110"/>
      <c r="E95" s="110"/>
      <c r="F95" s="110"/>
      <c r="G95" s="110"/>
      <c r="H95" s="110"/>
      <c r="I95" s="110"/>
      <c r="J95" s="110"/>
      <c r="K95" s="110"/>
    </row>
    <row r="96" spans="1:11" x14ac:dyDescent="0.2">
      <c r="A96" s="110"/>
      <c r="B96" s="110"/>
      <c r="C96" s="110"/>
      <c r="D96" s="110"/>
      <c r="E96" s="110"/>
      <c r="F96" s="110"/>
      <c r="G96" s="110"/>
      <c r="H96" s="110"/>
      <c r="I96" s="110"/>
      <c r="J96" s="110"/>
      <c r="K96" s="110"/>
    </row>
    <row r="97" spans="1:11" x14ac:dyDescent="0.2">
      <c r="A97" s="110"/>
      <c r="B97" s="110"/>
      <c r="C97" s="110"/>
      <c r="D97" s="110"/>
      <c r="E97" s="110"/>
      <c r="F97" s="110"/>
      <c r="G97" s="110"/>
      <c r="H97" s="110"/>
      <c r="I97" s="110"/>
      <c r="J97" s="110"/>
      <c r="K97" s="110"/>
    </row>
    <row r="98" spans="1:11" x14ac:dyDescent="0.2">
      <c r="A98" s="110"/>
      <c r="B98" s="110"/>
      <c r="C98" s="110"/>
      <c r="D98" s="110"/>
      <c r="E98" s="110"/>
      <c r="F98" s="110"/>
      <c r="G98" s="110"/>
      <c r="H98" s="110"/>
      <c r="I98" s="110"/>
      <c r="J98" s="110"/>
      <c r="K98" s="110"/>
    </row>
    <row r="99" spans="1:11" x14ac:dyDescent="0.2">
      <c r="A99" s="110"/>
      <c r="B99" s="110"/>
      <c r="C99" s="110"/>
      <c r="D99" s="110"/>
      <c r="E99" s="110"/>
      <c r="F99" s="110"/>
      <c r="G99" s="110"/>
      <c r="H99" s="110"/>
      <c r="I99" s="110"/>
      <c r="J99" s="110"/>
      <c r="K99" s="110"/>
    </row>
    <row r="100" spans="1:11" x14ac:dyDescent="0.2">
      <c r="A100" s="110"/>
      <c r="B100" s="110"/>
      <c r="C100" s="110"/>
      <c r="D100" s="110"/>
      <c r="E100" s="110"/>
      <c r="F100" s="110"/>
      <c r="G100" s="110"/>
      <c r="H100" s="110"/>
      <c r="I100" s="110"/>
      <c r="J100" s="110"/>
      <c r="K100" s="110"/>
    </row>
    <row r="101" spans="1:11" x14ac:dyDescent="0.2">
      <c r="A101" s="110"/>
      <c r="B101" s="110"/>
      <c r="C101" s="110"/>
      <c r="D101" s="110"/>
      <c r="E101" s="110"/>
      <c r="F101" s="110"/>
      <c r="G101" s="110"/>
      <c r="H101" s="110"/>
      <c r="I101" s="110"/>
      <c r="J101" s="110"/>
      <c r="K101" s="110"/>
    </row>
    <row r="102" spans="1:11" x14ac:dyDescent="0.2">
      <c r="A102" s="110"/>
      <c r="B102" s="110"/>
      <c r="C102" s="110"/>
      <c r="D102" s="110"/>
      <c r="E102" s="110"/>
      <c r="F102" s="110"/>
      <c r="G102" s="110"/>
      <c r="H102" s="110"/>
      <c r="I102" s="110"/>
      <c r="J102" s="110"/>
      <c r="K102" s="110"/>
    </row>
    <row r="103" spans="1:11" x14ac:dyDescent="0.2">
      <c r="A103" s="110"/>
      <c r="B103" s="110"/>
      <c r="C103" s="110"/>
      <c r="D103" s="110"/>
      <c r="E103" s="110"/>
      <c r="F103" s="110"/>
      <c r="G103" s="110"/>
      <c r="H103" s="110"/>
      <c r="I103" s="110"/>
      <c r="J103" s="110"/>
      <c r="K103" s="110"/>
    </row>
    <row r="104" spans="1:11" x14ac:dyDescent="0.2">
      <c r="A104" s="110"/>
      <c r="B104" s="110"/>
      <c r="C104" s="110"/>
      <c r="D104" s="110"/>
      <c r="E104" s="110"/>
      <c r="F104" s="110"/>
      <c r="G104" s="110"/>
      <c r="H104" s="110"/>
      <c r="I104" s="110"/>
      <c r="J104" s="110"/>
      <c r="K104" s="110"/>
    </row>
    <row r="105" spans="1:11" x14ac:dyDescent="0.2">
      <c r="A105" s="110"/>
      <c r="B105" s="110"/>
      <c r="C105" s="110"/>
      <c r="D105" s="110"/>
      <c r="E105" s="110"/>
      <c r="F105" s="110"/>
      <c r="G105" s="110"/>
      <c r="H105" s="110"/>
      <c r="I105" s="110"/>
      <c r="J105" s="110"/>
      <c r="K105" s="110"/>
    </row>
    <row r="106" spans="1:11" x14ac:dyDescent="0.2">
      <c r="A106" s="110"/>
      <c r="B106" s="110"/>
      <c r="C106" s="110"/>
      <c r="D106" s="110"/>
      <c r="E106" s="110"/>
      <c r="F106" s="110"/>
      <c r="G106" s="110"/>
      <c r="H106" s="110"/>
      <c r="I106" s="110"/>
      <c r="J106" s="110"/>
      <c r="K106" s="110"/>
    </row>
    <row r="107" spans="1:11" x14ac:dyDescent="0.2">
      <c r="A107" s="110"/>
      <c r="B107" s="110"/>
      <c r="C107" s="110"/>
      <c r="D107" s="110"/>
      <c r="E107" s="110"/>
      <c r="F107" s="110"/>
      <c r="G107" s="110"/>
      <c r="H107" s="110"/>
      <c r="I107" s="110"/>
      <c r="J107" s="110"/>
      <c r="K107" s="110"/>
    </row>
    <row r="108" spans="1:11" x14ac:dyDescent="0.2">
      <c r="A108" s="110"/>
      <c r="B108" s="110"/>
      <c r="C108" s="110"/>
      <c r="D108" s="110"/>
      <c r="E108" s="110"/>
      <c r="F108" s="110"/>
      <c r="G108" s="110"/>
      <c r="H108" s="110"/>
      <c r="I108" s="110"/>
      <c r="J108" s="110"/>
      <c r="K108" s="110"/>
    </row>
    <row r="109" spans="1:11" x14ac:dyDescent="0.2">
      <c r="A109" s="110"/>
      <c r="B109" s="110"/>
      <c r="C109" s="110"/>
      <c r="D109" s="110"/>
      <c r="E109" s="110"/>
      <c r="F109" s="110"/>
      <c r="G109" s="110"/>
      <c r="H109" s="110"/>
      <c r="I109" s="110"/>
      <c r="J109" s="110"/>
      <c r="K109" s="110"/>
    </row>
    <row r="110" spans="1:11" x14ac:dyDescent="0.2">
      <c r="A110" s="110"/>
      <c r="B110" s="110"/>
      <c r="C110" s="110"/>
      <c r="D110" s="110"/>
      <c r="E110" s="110"/>
      <c r="F110" s="110"/>
      <c r="G110" s="110"/>
      <c r="H110" s="110"/>
      <c r="I110" s="110"/>
      <c r="J110" s="110"/>
      <c r="K110" s="110"/>
    </row>
    <row r="111" spans="1:11" x14ac:dyDescent="0.2">
      <c r="A111" s="110"/>
      <c r="B111" s="110"/>
      <c r="C111" s="110"/>
      <c r="D111" s="110"/>
      <c r="E111" s="110"/>
      <c r="F111" s="110"/>
      <c r="G111" s="110"/>
      <c r="H111" s="110"/>
      <c r="I111" s="110"/>
      <c r="J111" s="110"/>
      <c r="K111" s="110"/>
    </row>
    <row r="112" spans="1:11" x14ac:dyDescent="0.2">
      <c r="A112" s="110"/>
      <c r="B112" s="110"/>
      <c r="C112" s="110"/>
      <c r="D112" s="110"/>
      <c r="E112" s="110"/>
      <c r="F112" s="110"/>
      <c r="G112" s="110"/>
      <c r="H112" s="110"/>
      <c r="I112" s="110"/>
      <c r="J112" s="110"/>
      <c r="K112" s="110"/>
    </row>
    <row r="113" spans="1:11" x14ac:dyDescent="0.2">
      <c r="A113" s="110"/>
      <c r="B113" s="110"/>
      <c r="C113" s="110"/>
      <c r="D113" s="110"/>
      <c r="E113" s="110"/>
      <c r="F113" s="110"/>
      <c r="G113" s="110"/>
      <c r="H113" s="110"/>
      <c r="I113" s="110"/>
      <c r="J113" s="110"/>
      <c r="K113" s="110"/>
    </row>
    <row r="114" spans="1:11" x14ac:dyDescent="0.2">
      <c r="A114" s="110"/>
      <c r="B114" s="110"/>
      <c r="C114" s="110"/>
      <c r="D114" s="110"/>
      <c r="E114" s="110"/>
      <c r="F114" s="110"/>
      <c r="G114" s="110"/>
      <c r="H114" s="110"/>
      <c r="I114" s="110"/>
      <c r="J114" s="110"/>
      <c r="K114" s="110"/>
    </row>
    <row r="115" spans="1:11" x14ac:dyDescent="0.2">
      <c r="A115" s="110"/>
      <c r="B115" s="110"/>
      <c r="C115" s="110"/>
      <c r="D115" s="110"/>
      <c r="E115" s="110"/>
      <c r="F115" s="110"/>
      <c r="G115" s="110"/>
      <c r="H115" s="110"/>
      <c r="I115" s="110"/>
      <c r="J115" s="110"/>
      <c r="K115" s="110"/>
    </row>
    <row r="116" spans="1:11" x14ac:dyDescent="0.2">
      <c r="A116" s="110"/>
      <c r="B116" s="110"/>
      <c r="C116" s="110"/>
      <c r="D116" s="110"/>
      <c r="E116" s="110"/>
      <c r="F116" s="110"/>
      <c r="G116" s="110"/>
      <c r="H116" s="110"/>
      <c r="I116" s="110"/>
      <c r="J116" s="110"/>
      <c r="K116" s="110"/>
    </row>
    <row r="117" spans="1:11" x14ac:dyDescent="0.2">
      <c r="A117" s="110"/>
      <c r="B117" s="110"/>
      <c r="C117" s="110"/>
      <c r="D117" s="110"/>
      <c r="E117" s="110"/>
      <c r="F117" s="110"/>
      <c r="G117" s="110"/>
      <c r="H117" s="110"/>
      <c r="I117" s="110"/>
      <c r="J117" s="110"/>
      <c r="K117" s="110"/>
    </row>
    <row r="118" spans="1:11" x14ac:dyDescent="0.2">
      <c r="A118" s="110"/>
      <c r="B118" s="110"/>
      <c r="C118" s="110"/>
      <c r="D118" s="110"/>
      <c r="E118" s="110"/>
      <c r="F118" s="110"/>
      <c r="G118" s="110"/>
      <c r="H118" s="110"/>
      <c r="I118" s="110"/>
      <c r="J118" s="110"/>
      <c r="K118" s="110"/>
    </row>
    <row r="119" spans="1:11" x14ac:dyDescent="0.2">
      <c r="A119" s="110"/>
      <c r="B119" s="110"/>
      <c r="C119" s="110"/>
      <c r="D119" s="110"/>
      <c r="E119" s="110"/>
      <c r="F119" s="110"/>
      <c r="G119" s="110"/>
      <c r="H119" s="110"/>
      <c r="I119" s="110"/>
      <c r="J119" s="110"/>
      <c r="K119" s="110"/>
    </row>
    <row r="120" spans="1:11" x14ac:dyDescent="0.2">
      <c r="A120" s="110"/>
      <c r="B120" s="110"/>
      <c r="C120" s="110"/>
      <c r="D120" s="110"/>
      <c r="E120" s="110"/>
      <c r="F120" s="110"/>
      <c r="G120" s="110"/>
      <c r="H120" s="110"/>
      <c r="I120" s="110"/>
      <c r="J120" s="110"/>
      <c r="K120" s="110"/>
    </row>
    <row r="121" spans="1:11" x14ac:dyDescent="0.2">
      <c r="A121" s="110"/>
      <c r="B121" s="110"/>
      <c r="C121" s="110"/>
      <c r="D121" s="110"/>
      <c r="E121" s="110"/>
      <c r="F121" s="110"/>
      <c r="G121" s="110"/>
      <c r="H121" s="110"/>
      <c r="I121" s="110"/>
      <c r="J121" s="110"/>
      <c r="K121" s="110"/>
    </row>
    <row r="122" spans="1:11" x14ac:dyDescent="0.2">
      <c r="A122" s="110"/>
      <c r="B122" s="110"/>
      <c r="C122" s="110"/>
      <c r="D122" s="110"/>
      <c r="E122" s="110"/>
      <c r="F122" s="110"/>
      <c r="G122" s="110"/>
      <c r="H122" s="110"/>
      <c r="I122" s="110"/>
      <c r="J122" s="110"/>
      <c r="K122" s="110"/>
    </row>
    <row r="123" spans="1:11" x14ac:dyDescent="0.2">
      <c r="A123" s="110"/>
      <c r="B123" s="110"/>
      <c r="C123" s="110"/>
      <c r="D123" s="110"/>
      <c r="E123" s="110"/>
      <c r="F123" s="110"/>
      <c r="G123" s="110"/>
      <c r="H123" s="110"/>
      <c r="I123" s="110"/>
      <c r="J123" s="110"/>
      <c r="K123" s="110"/>
    </row>
    <row r="124" spans="1:11" x14ac:dyDescent="0.2">
      <c r="A124" s="110"/>
      <c r="B124" s="110"/>
      <c r="C124" s="110"/>
      <c r="D124" s="110"/>
      <c r="E124" s="110"/>
      <c r="F124" s="110"/>
      <c r="G124" s="110"/>
      <c r="H124" s="110"/>
      <c r="I124" s="110"/>
      <c r="J124" s="110"/>
      <c r="K124" s="110"/>
    </row>
    <row r="125" spans="1:11" x14ac:dyDescent="0.2">
      <c r="A125" s="110"/>
      <c r="B125" s="110"/>
      <c r="C125" s="110"/>
      <c r="D125" s="110"/>
      <c r="E125" s="110"/>
      <c r="F125" s="110"/>
      <c r="G125" s="110"/>
      <c r="H125" s="110"/>
      <c r="I125" s="110"/>
      <c r="J125" s="110"/>
      <c r="K125" s="110"/>
    </row>
    <row r="126" spans="1:11" x14ac:dyDescent="0.2">
      <c r="A126" s="110"/>
      <c r="B126" s="110"/>
      <c r="C126" s="110"/>
      <c r="D126" s="110"/>
      <c r="E126" s="110"/>
      <c r="F126" s="110"/>
      <c r="G126" s="110"/>
      <c r="H126" s="110"/>
      <c r="I126" s="110"/>
      <c r="J126" s="110"/>
      <c r="K126" s="110"/>
    </row>
    <row r="127" spans="1:11" x14ac:dyDescent="0.2">
      <c r="A127" s="110"/>
      <c r="B127" s="110"/>
      <c r="C127" s="110"/>
      <c r="D127" s="110"/>
      <c r="E127" s="110"/>
      <c r="F127" s="110"/>
      <c r="G127" s="110"/>
      <c r="H127" s="110"/>
      <c r="I127" s="110"/>
      <c r="J127" s="110"/>
      <c r="K127" s="110"/>
    </row>
    <row r="128" spans="1:11" x14ac:dyDescent="0.2">
      <c r="A128" s="110"/>
      <c r="B128" s="110"/>
      <c r="C128" s="110"/>
      <c r="D128" s="110"/>
      <c r="E128" s="110"/>
      <c r="F128" s="110"/>
      <c r="G128" s="110"/>
      <c r="H128" s="110"/>
      <c r="I128" s="110"/>
      <c r="J128" s="110"/>
      <c r="K128" s="110"/>
    </row>
    <row r="129" spans="1:11" x14ac:dyDescent="0.2">
      <c r="A129" s="110"/>
      <c r="B129" s="110"/>
      <c r="C129" s="110"/>
      <c r="D129" s="110"/>
      <c r="E129" s="110"/>
      <c r="F129" s="110"/>
      <c r="G129" s="110"/>
      <c r="H129" s="110"/>
      <c r="I129" s="110"/>
      <c r="J129" s="110"/>
      <c r="K129" s="110"/>
    </row>
    <row r="130" spans="1:11" x14ac:dyDescent="0.2">
      <c r="A130" s="110"/>
      <c r="B130" s="110"/>
      <c r="C130" s="110"/>
      <c r="D130" s="110"/>
      <c r="E130" s="110"/>
      <c r="F130" s="110"/>
      <c r="G130" s="110"/>
      <c r="H130" s="110"/>
      <c r="I130" s="110"/>
      <c r="J130" s="110"/>
      <c r="K130" s="110"/>
    </row>
    <row r="131" spans="1:11" x14ac:dyDescent="0.2">
      <c r="A131" s="110"/>
      <c r="B131" s="110"/>
      <c r="C131" s="110"/>
      <c r="D131" s="110"/>
      <c r="E131" s="110"/>
      <c r="F131" s="110"/>
      <c r="G131" s="110"/>
      <c r="H131" s="110"/>
      <c r="I131" s="110"/>
      <c r="J131" s="110"/>
      <c r="K131" s="110"/>
    </row>
    <row r="132" spans="1:11" x14ac:dyDescent="0.2">
      <c r="A132" s="110"/>
      <c r="B132" s="110"/>
      <c r="C132" s="110"/>
      <c r="D132" s="110"/>
      <c r="E132" s="110"/>
      <c r="F132" s="110"/>
      <c r="G132" s="110"/>
      <c r="H132" s="110"/>
      <c r="I132" s="110"/>
      <c r="J132" s="110"/>
      <c r="K132" s="110"/>
    </row>
    <row r="133" spans="1:11" x14ac:dyDescent="0.2">
      <c r="A133" s="110"/>
      <c r="B133" s="110"/>
      <c r="C133" s="110"/>
      <c r="D133" s="110"/>
      <c r="E133" s="110"/>
      <c r="F133" s="110"/>
      <c r="G133" s="110"/>
      <c r="H133" s="110"/>
      <c r="I133" s="110"/>
      <c r="J133" s="110"/>
      <c r="K133" s="110"/>
    </row>
    <row r="134" spans="1:11" x14ac:dyDescent="0.2">
      <c r="A134" s="110"/>
      <c r="B134" s="110"/>
      <c r="C134" s="110"/>
      <c r="D134" s="110"/>
      <c r="E134" s="110"/>
      <c r="F134" s="110"/>
      <c r="G134" s="110"/>
      <c r="H134" s="110"/>
      <c r="I134" s="110"/>
      <c r="J134" s="110"/>
      <c r="K134" s="110"/>
    </row>
    <row r="135" spans="1:11" x14ac:dyDescent="0.2">
      <c r="A135" s="110"/>
      <c r="B135" s="110"/>
      <c r="C135" s="110"/>
      <c r="D135" s="110"/>
      <c r="E135" s="110"/>
      <c r="F135" s="110"/>
      <c r="G135" s="110"/>
      <c r="H135" s="110"/>
      <c r="I135" s="110"/>
      <c r="J135" s="110"/>
      <c r="K135" s="110"/>
    </row>
    <row r="136" spans="1:11" x14ac:dyDescent="0.2">
      <c r="A136" s="110"/>
      <c r="B136" s="110"/>
      <c r="C136" s="110"/>
      <c r="D136" s="110"/>
      <c r="E136" s="110"/>
      <c r="F136" s="110"/>
      <c r="G136" s="110"/>
      <c r="H136" s="110"/>
      <c r="I136" s="110"/>
      <c r="J136" s="110"/>
      <c r="K136" s="110"/>
    </row>
    <row r="137" spans="1:11" x14ac:dyDescent="0.2">
      <c r="A137" s="110"/>
      <c r="B137" s="110"/>
      <c r="C137" s="110"/>
      <c r="D137" s="110"/>
      <c r="E137" s="110"/>
      <c r="F137" s="110"/>
      <c r="G137" s="110"/>
      <c r="H137" s="110"/>
      <c r="I137" s="110"/>
      <c r="J137" s="110"/>
      <c r="K137" s="110"/>
    </row>
    <row r="138" spans="1:11" x14ac:dyDescent="0.2">
      <c r="A138" s="110"/>
      <c r="B138" s="110"/>
      <c r="C138" s="110"/>
      <c r="D138" s="110"/>
      <c r="E138" s="110"/>
      <c r="F138" s="110"/>
      <c r="G138" s="110"/>
      <c r="H138" s="110"/>
      <c r="I138" s="110"/>
      <c r="J138" s="110"/>
      <c r="K138" s="110"/>
    </row>
    <row r="139" spans="1:11" x14ac:dyDescent="0.2">
      <c r="A139" s="110"/>
      <c r="B139" s="110"/>
      <c r="C139" s="110"/>
      <c r="D139" s="110"/>
      <c r="E139" s="110"/>
      <c r="F139" s="110"/>
      <c r="G139" s="110"/>
      <c r="H139" s="110"/>
      <c r="I139" s="110"/>
      <c r="J139" s="110"/>
      <c r="K139" s="110"/>
    </row>
    <row r="140" spans="1:11" x14ac:dyDescent="0.2">
      <c r="A140" s="110"/>
      <c r="B140" s="110"/>
      <c r="C140" s="110"/>
      <c r="D140" s="110"/>
      <c r="E140" s="110"/>
      <c r="F140" s="110"/>
      <c r="G140" s="110"/>
      <c r="H140" s="110"/>
      <c r="I140" s="110"/>
      <c r="J140" s="110"/>
      <c r="K140" s="110"/>
    </row>
    <row r="141" spans="1:11" x14ac:dyDescent="0.2">
      <c r="A141" s="110"/>
      <c r="B141" s="110"/>
      <c r="C141" s="110"/>
      <c r="D141" s="110"/>
      <c r="E141" s="110"/>
      <c r="F141" s="110"/>
      <c r="G141" s="110"/>
      <c r="H141" s="110"/>
      <c r="I141" s="110"/>
      <c r="J141" s="110"/>
      <c r="K141" s="110"/>
    </row>
    <row r="142" spans="1:11" x14ac:dyDescent="0.2">
      <c r="A142" s="110"/>
      <c r="B142" s="110"/>
      <c r="C142" s="110"/>
      <c r="D142" s="110"/>
      <c r="E142" s="110"/>
      <c r="F142" s="110"/>
      <c r="G142" s="110"/>
      <c r="H142" s="110"/>
      <c r="I142" s="110"/>
      <c r="J142" s="110"/>
      <c r="K142" s="110"/>
    </row>
    <row r="143" spans="1:11" x14ac:dyDescent="0.2">
      <c r="A143" s="110"/>
      <c r="B143" s="110"/>
      <c r="C143" s="110"/>
      <c r="D143" s="110"/>
      <c r="E143" s="110"/>
      <c r="F143" s="110"/>
      <c r="G143" s="110"/>
      <c r="H143" s="110"/>
      <c r="I143" s="110"/>
      <c r="J143" s="110"/>
      <c r="K143" s="110"/>
    </row>
    <row r="144" spans="1:11" x14ac:dyDescent="0.2">
      <c r="A144" s="110"/>
      <c r="B144" s="110"/>
      <c r="C144" s="110"/>
      <c r="D144" s="110"/>
      <c r="E144" s="110"/>
      <c r="F144" s="110"/>
      <c r="G144" s="110"/>
      <c r="H144" s="110"/>
      <c r="I144" s="110"/>
      <c r="J144" s="110"/>
      <c r="K144" s="110"/>
    </row>
    <row r="145" spans="1:11" x14ac:dyDescent="0.2">
      <c r="A145" s="110"/>
      <c r="B145" s="110"/>
      <c r="C145" s="110"/>
      <c r="D145" s="110"/>
      <c r="E145" s="110"/>
      <c r="F145" s="110"/>
      <c r="G145" s="110"/>
      <c r="H145" s="110"/>
      <c r="I145" s="110"/>
      <c r="J145" s="110"/>
      <c r="K145" s="110"/>
    </row>
    <row r="146" spans="1:11" x14ac:dyDescent="0.2">
      <c r="A146" s="110"/>
      <c r="B146" s="110"/>
      <c r="C146" s="110"/>
      <c r="D146" s="110"/>
      <c r="E146" s="110"/>
      <c r="F146" s="110"/>
      <c r="G146" s="110"/>
      <c r="H146" s="110"/>
      <c r="I146" s="110"/>
      <c r="J146" s="110"/>
      <c r="K146" s="110"/>
    </row>
    <row r="147" spans="1:11" x14ac:dyDescent="0.2">
      <c r="A147" s="110"/>
      <c r="B147" s="110"/>
      <c r="C147" s="110"/>
      <c r="D147" s="110"/>
      <c r="E147" s="110"/>
      <c r="F147" s="110"/>
      <c r="G147" s="110"/>
      <c r="H147" s="110"/>
      <c r="I147" s="110"/>
      <c r="J147" s="110"/>
      <c r="K147" s="110"/>
    </row>
    <row r="148" spans="1:11" x14ac:dyDescent="0.2">
      <c r="A148" s="110"/>
      <c r="B148" s="110"/>
      <c r="C148" s="110"/>
      <c r="D148" s="110"/>
      <c r="E148" s="110"/>
      <c r="F148" s="110"/>
      <c r="G148" s="110"/>
      <c r="H148" s="110"/>
      <c r="I148" s="110"/>
      <c r="J148" s="110"/>
      <c r="K148" s="110"/>
    </row>
    <row r="149" spans="1:11" x14ac:dyDescent="0.2">
      <c r="A149" s="110"/>
      <c r="B149" s="110"/>
      <c r="C149" s="110"/>
      <c r="D149" s="110"/>
      <c r="E149" s="110"/>
      <c r="F149" s="110"/>
      <c r="G149" s="110"/>
      <c r="H149" s="110"/>
      <c r="I149" s="110"/>
      <c r="J149" s="110"/>
      <c r="K149" s="110"/>
    </row>
    <row r="150" spans="1:11" x14ac:dyDescent="0.2">
      <c r="A150" s="110"/>
      <c r="B150" s="110"/>
      <c r="C150" s="110"/>
      <c r="D150" s="110"/>
      <c r="E150" s="110"/>
      <c r="F150" s="110"/>
      <c r="G150" s="110"/>
      <c r="H150" s="110"/>
      <c r="I150" s="110"/>
      <c r="J150" s="110"/>
      <c r="K150" s="110"/>
    </row>
    <row r="151" spans="1:11" x14ac:dyDescent="0.2">
      <c r="A151" s="110"/>
      <c r="B151" s="110"/>
      <c r="C151" s="110"/>
      <c r="D151" s="110"/>
      <c r="E151" s="110"/>
      <c r="F151" s="110"/>
      <c r="G151" s="110"/>
      <c r="H151" s="110"/>
      <c r="I151" s="110"/>
      <c r="J151" s="110"/>
      <c r="K151" s="110"/>
    </row>
    <row r="152" spans="1:11" x14ac:dyDescent="0.2">
      <c r="A152" s="110"/>
      <c r="B152" s="110"/>
      <c r="C152" s="110"/>
      <c r="D152" s="110"/>
      <c r="E152" s="110"/>
      <c r="F152" s="110"/>
      <c r="G152" s="110"/>
      <c r="H152" s="110"/>
      <c r="I152" s="110"/>
      <c r="J152" s="110"/>
      <c r="K152" s="110"/>
    </row>
    <row r="153" spans="1:11" x14ac:dyDescent="0.2">
      <c r="A153" s="110"/>
      <c r="B153" s="110"/>
      <c r="C153" s="110"/>
      <c r="D153" s="110"/>
      <c r="E153" s="110"/>
      <c r="F153" s="110"/>
      <c r="G153" s="110"/>
      <c r="H153" s="110"/>
      <c r="I153" s="110"/>
      <c r="J153" s="110"/>
      <c r="K153" s="110"/>
    </row>
    <row r="154" spans="1:11" x14ac:dyDescent="0.2">
      <c r="A154" s="110"/>
      <c r="B154" s="110"/>
      <c r="C154" s="110"/>
      <c r="D154" s="110"/>
      <c r="E154" s="110"/>
      <c r="F154" s="110"/>
      <c r="G154" s="110"/>
      <c r="H154" s="110"/>
      <c r="I154" s="110"/>
      <c r="J154" s="110"/>
      <c r="K154" s="110"/>
    </row>
    <row r="155" spans="1:11" x14ac:dyDescent="0.2">
      <c r="A155" s="110"/>
      <c r="B155" s="110"/>
      <c r="C155" s="110"/>
      <c r="D155" s="110"/>
      <c r="E155" s="110"/>
      <c r="F155" s="110"/>
      <c r="G155" s="110"/>
      <c r="H155" s="110"/>
      <c r="I155" s="110"/>
      <c r="J155" s="110"/>
      <c r="K155" s="110"/>
    </row>
    <row r="156" spans="1:11" x14ac:dyDescent="0.2">
      <c r="A156" s="110"/>
      <c r="B156" s="110"/>
      <c r="C156" s="110"/>
      <c r="D156" s="110"/>
      <c r="E156" s="110"/>
      <c r="F156" s="110"/>
      <c r="G156" s="110"/>
      <c r="H156" s="110"/>
      <c r="I156" s="110"/>
      <c r="J156" s="110"/>
      <c r="K156" s="110"/>
    </row>
    <row r="157" spans="1:11" x14ac:dyDescent="0.2">
      <c r="A157" s="110"/>
      <c r="B157" s="110"/>
      <c r="C157" s="110"/>
      <c r="D157" s="110"/>
      <c r="E157" s="110"/>
      <c r="F157" s="110"/>
      <c r="G157" s="110"/>
      <c r="H157" s="110"/>
      <c r="I157" s="110"/>
      <c r="J157" s="110"/>
      <c r="K157" s="110"/>
    </row>
    <row r="158" spans="1:11" x14ac:dyDescent="0.2">
      <c r="A158" s="110"/>
      <c r="B158" s="110"/>
      <c r="C158" s="110"/>
      <c r="D158" s="110"/>
      <c r="E158" s="110"/>
      <c r="F158" s="110"/>
      <c r="G158" s="110"/>
      <c r="H158" s="110"/>
      <c r="I158" s="110"/>
      <c r="J158" s="110"/>
      <c r="K158" s="110"/>
    </row>
    <row r="159" spans="1:11" x14ac:dyDescent="0.2">
      <c r="A159" s="110"/>
      <c r="B159" s="110"/>
      <c r="C159" s="110"/>
      <c r="D159" s="110"/>
      <c r="E159" s="110"/>
      <c r="F159" s="110"/>
      <c r="G159" s="110"/>
      <c r="H159" s="110"/>
      <c r="I159" s="110"/>
      <c r="J159" s="110"/>
      <c r="K159" s="110"/>
    </row>
    <row r="160" spans="1:11" x14ac:dyDescent="0.2">
      <c r="A160" s="110"/>
      <c r="B160" s="110"/>
      <c r="C160" s="110"/>
      <c r="D160" s="110"/>
      <c r="E160" s="110"/>
      <c r="F160" s="110"/>
      <c r="G160" s="110"/>
      <c r="H160" s="110"/>
      <c r="I160" s="110"/>
      <c r="J160" s="110"/>
      <c r="K160" s="110"/>
    </row>
    <row r="161" spans="1:11" x14ac:dyDescent="0.2">
      <c r="A161" s="110"/>
      <c r="B161" s="110"/>
      <c r="C161" s="110"/>
      <c r="D161" s="110"/>
      <c r="E161" s="110"/>
      <c r="F161" s="110"/>
      <c r="G161" s="110"/>
      <c r="H161" s="110"/>
      <c r="I161" s="110"/>
      <c r="J161" s="110"/>
      <c r="K161" s="110"/>
    </row>
    <row r="162" spans="1:11" x14ac:dyDescent="0.2">
      <c r="A162" s="110"/>
      <c r="B162" s="110"/>
      <c r="C162" s="110"/>
      <c r="D162" s="110"/>
      <c r="E162" s="110"/>
      <c r="F162" s="110"/>
      <c r="G162" s="110"/>
      <c r="H162" s="110"/>
      <c r="I162" s="110"/>
      <c r="J162" s="110"/>
      <c r="K162" s="110"/>
    </row>
    <row r="163" spans="1:11" x14ac:dyDescent="0.2">
      <c r="A163" s="110"/>
      <c r="B163" s="110"/>
      <c r="C163" s="110"/>
      <c r="D163" s="110"/>
      <c r="E163" s="110"/>
      <c r="F163" s="110"/>
      <c r="G163" s="110"/>
      <c r="H163" s="110"/>
      <c r="I163" s="110"/>
      <c r="J163" s="110"/>
      <c r="K163" s="110"/>
    </row>
    <row r="164" spans="1:11" x14ac:dyDescent="0.2">
      <c r="A164" s="110"/>
      <c r="B164" s="110"/>
      <c r="C164" s="110"/>
      <c r="D164" s="110"/>
      <c r="E164" s="110"/>
      <c r="F164" s="110"/>
      <c r="G164" s="110"/>
      <c r="H164" s="110"/>
      <c r="I164" s="110"/>
      <c r="J164" s="110"/>
      <c r="K164" s="110"/>
    </row>
    <row r="165" spans="1:11" x14ac:dyDescent="0.2">
      <c r="A165" s="110"/>
      <c r="B165" s="110"/>
      <c r="C165" s="110"/>
      <c r="D165" s="110"/>
      <c r="E165" s="110"/>
      <c r="F165" s="110"/>
      <c r="G165" s="110"/>
      <c r="H165" s="110"/>
      <c r="I165" s="110"/>
      <c r="J165" s="110"/>
      <c r="K165" s="110"/>
    </row>
    <row r="166" spans="1:11" x14ac:dyDescent="0.2">
      <c r="A166" s="110"/>
      <c r="B166" s="110"/>
      <c r="C166" s="110"/>
      <c r="D166" s="110"/>
      <c r="E166" s="110"/>
      <c r="F166" s="110"/>
      <c r="G166" s="110"/>
      <c r="H166" s="110"/>
      <c r="I166" s="110"/>
      <c r="J166" s="110"/>
      <c r="K166" s="110"/>
    </row>
    <row r="167" spans="1:11" x14ac:dyDescent="0.2">
      <c r="A167" s="110"/>
      <c r="B167" s="110"/>
      <c r="C167" s="110"/>
      <c r="D167" s="110"/>
      <c r="E167" s="110"/>
      <c r="F167" s="110"/>
      <c r="G167" s="110"/>
      <c r="H167" s="110"/>
      <c r="I167" s="110"/>
      <c r="J167" s="110"/>
      <c r="K167" s="110"/>
    </row>
    <row r="168" spans="1:11" x14ac:dyDescent="0.2">
      <c r="A168" s="110"/>
      <c r="B168" s="110"/>
      <c r="C168" s="110"/>
      <c r="D168" s="110"/>
      <c r="E168" s="110"/>
      <c r="F168" s="110"/>
      <c r="G168" s="110"/>
      <c r="H168" s="110"/>
      <c r="I168" s="110"/>
      <c r="J168" s="110"/>
      <c r="K168" s="110"/>
    </row>
    <row r="169" spans="1:11" x14ac:dyDescent="0.2">
      <c r="A169" s="110"/>
      <c r="B169" s="110"/>
      <c r="C169" s="110"/>
      <c r="D169" s="110"/>
      <c r="E169" s="110"/>
      <c r="F169" s="110"/>
      <c r="G169" s="110"/>
      <c r="H169" s="110"/>
      <c r="I169" s="110"/>
      <c r="J169" s="110"/>
      <c r="K169" s="110"/>
    </row>
    <row r="170" spans="1:11" x14ac:dyDescent="0.2">
      <c r="A170" s="110"/>
      <c r="B170" s="110"/>
      <c r="C170" s="110"/>
      <c r="D170" s="110"/>
      <c r="E170" s="110"/>
      <c r="F170" s="110"/>
      <c r="G170" s="110"/>
      <c r="H170" s="110"/>
      <c r="I170" s="110"/>
      <c r="J170" s="110"/>
      <c r="K170" s="110"/>
    </row>
    <row r="171" spans="1:11" x14ac:dyDescent="0.2">
      <c r="A171" s="110"/>
      <c r="B171" s="110"/>
      <c r="C171" s="110"/>
      <c r="D171" s="110"/>
      <c r="E171" s="110"/>
      <c r="F171" s="110"/>
      <c r="G171" s="110"/>
      <c r="H171" s="110"/>
      <c r="I171" s="110"/>
      <c r="J171" s="110"/>
      <c r="K171" s="110"/>
    </row>
    <row r="172" spans="1:11" x14ac:dyDescent="0.2">
      <c r="A172" s="110"/>
      <c r="B172" s="110"/>
      <c r="C172" s="110"/>
      <c r="D172" s="110"/>
      <c r="E172" s="110"/>
      <c r="F172" s="110"/>
      <c r="G172" s="110"/>
      <c r="H172" s="110"/>
      <c r="I172" s="110"/>
      <c r="J172" s="110"/>
      <c r="K172" s="110"/>
    </row>
    <row r="173" spans="1:11" x14ac:dyDescent="0.2">
      <c r="A173" s="110"/>
      <c r="B173" s="110"/>
      <c r="C173" s="110"/>
      <c r="D173" s="110"/>
      <c r="E173" s="110"/>
      <c r="F173" s="110"/>
      <c r="G173" s="110"/>
      <c r="H173" s="110"/>
      <c r="I173" s="110"/>
      <c r="J173" s="110"/>
      <c r="K173" s="110"/>
    </row>
    <row r="174" spans="1:11" x14ac:dyDescent="0.2">
      <c r="A174" s="110"/>
      <c r="B174" s="110"/>
      <c r="C174" s="110"/>
      <c r="D174" s="110"/>
      <c r="E174" s="110"/>
      <c r="F174" s="110"/>
      <c r="G174" s="110"/>
      <c r="H174" s="110"/>
      <c r="I174" s="110"/>
      <c r="J174" s="110"/>
      <c r="K174" s="110"/>
    </row>
    <row r="175" spans="1:11" x14ac:dyDescent="0.2">
      <c r="A175" s="110"/>
      <c r="B175" s="110"/>
      <c r="C175" s="110"/>
      <c r="D175" s="110"/>
      <c r="E175" s="110"/>
      <c r="F175" s="110"/>
      <c r="G175" s="110"/>
      <c r="H175" s="110"/>
      <c r="I175" s="110"/>
      <c r="J175" s="110"/>
      <c r="K175" s="110"/>
    </row>
    <row r="176" spans="1:11" x14ac:dyDescent="0.2">
      <c r="A176" s="110"/>
      <c r="B176" s="110"/>
      <c r="C176" s="110"/>
      <c r="D176" s="110"/>
      <c r="E176" s="110"/>
      <c r="F176" s="110"/>
      <c r="G176" s="110"/>
      <c r="H176" s="110"/>
      <c r="I176" s="110"/>
      <c r="J176" s="110"/>
      <c r="K176" s="110"/>
    </row>
    <row r="177" spans="1:11" x14ac:dyDescent="0.2">
      <c r="A177" s="110"/>
      <c r="B177" s="110"/>
      <c r="C177" s="110"/>
      <c r="D177" s="110"/>
      <c r="E177" s="110"/>
      <c r="F177" s="110"/>
      <c r="G177" s="110"/>
      <c r="H177" s="110"/>
      <c r="I177" s="110"/>
      <c r="J177" s="110"/>
      <c r="K177" s="110"/>
    </row>
    <row r="178" spans="1:11" x14ac:dyDescent="0.2">
      <c r="A178" s="110"/>
      <c r="B178" s="110"/>
      <c r="C178" s="110"/>
      <c r="D178" s="110"/>
      <c r="E178" s="110"/>
      <c r="F178" s="110"/>
      <c r="G178" s="110"/>
      <c r="H178" s="110"/>
      <c r="I178" s="110"/>
      <c r="J178" s="110"/>
      <c r="K178" s="110"/>
    </row>
    <row r="179" spans="1:11" x14ac:dyDescent="0.2">
      <c r="A179" s="110"/>
      <c r="B179" s="110"/>
      <c r="C179" s="110"/>
      <c r="D179" s="110"/>
      <c r="E179" s="110"/>
      <c r="F179" s="110"/>
      <c r="G179" s="110"/>
      <c r="H179" s="110"/>
      <c r="I179" s="110"/>
      <c r="J179" s="110"/>
      <c r="K179" s="110"/>
    </row>
    <row r="180" spans="1:11" x14ac:dyDescent="0.2">
      <c r="A180" s="110"/>
      <c r="B180" s="110"/>
      <c r="C180" s="110"/>
      <c r="D180" s="110"/>
      <c r="E180" s="110"/>
      <c r="F180" s="110"/>
      <c r="G180" s="110"/>
      <c r="H180" s="110"/>
      <c r="I180" s="110"/>
      <c r="J180" s="110"/>
      <c r="K180" s="110"/>
    </row>
    <row r="181" spans="1:11" x14ac:dyDescent="0.2">
      <c r="A181" s="110"/>
      <c r="B181" s="110"/>
      <c r="C181" s="110"/>
      <c r="D181" s="110"/>
      <c r="E181" s="110"/>
      <c r="F181" s="110"/>
      <c r="G181" s="110"/>
      <c r="H181" s="110"/>
      <c r="I181" s="110"/>
      <c r="J181" s="110"/>
      <c r="K181" s="110"/>
    </row>
    <row r="182" spans="1:11" x14ac:dyDescent="0.2">
      <c r="A182" s="110"/>
      <c r="B182" s="110"/>
      <c r="C182" s="110"/>
      <c r="D182" s="110"/>
      <c r="E182" s="110"/>
      <c r="F182" s="110"/>
      <c r="G182" s="110"/>
      <c r="H182" s="110"/>
      <c r="I182" s="110"/>
      <c r="J182" s="110"/>
      <c r="K182" s="110"/>
    </row>
    <row r="183" spans="1:11" x14ac:dyDescent="0.2">
      <c r="A183" s="110"/>
      <c r="B183" s="110"/>
      <c r="C183" s="110"/>
      <c r="D183" s="110"/>
      <c r="E183" s="110"/>
      <c r="F183" s="110"/>
      <c r="G183" s="110"/>
      <c r="H183" s="110"/>
      <c r="I183" s="110"/>
      <c r="J183" s="110"/>
      <c r="K183" s="110"/>
    </row>
    <row r="184" spans="1:11" x14ac:dyDescent="0.2">
      <c r="A184" s="110"/>
      <c r="B184" s="110"/>
      <c r="C184" s="110"/>
      <c r="D184" s="110"/>
      <c r="E184" s="110"/>
      <c r="F184" s="110"/>
      <c r="G184" s="110"/>
      <c r="H184" s="110"/>
      <c r="I184" s="110"/>
      <c r="J184" s="110"/>
      <c r="K184" s="110"/>
    </row>
    <row r="185" spans="1:11" x14ac:dyDescent="0.2">
      <c r="A185" s="110"/>
      <c r="B185" s="110"/>
      <c r="C185" s="110"/>
      <c r="D185" s="110"/>
      <c r="E185" s="110"/>
      <c r="F185" s="110"/>
      <c r="G185" s="110"/>
      <c r="H185" s="110"/>
      <c r="I185" s="110"/>
      <c r="J185" s="110"/>
      <c r="K185" s="110"/>
    </row>
    <row r="186" spans="1:11" x14ac:dyDescent="0.2">
      <c r="A186" s="110"/>
      <c r="B186" s="110"/>
      <c r="C186" s="110"/>
      <c r="D186" s="110"/>
      <c r="E186" s="110"/>
      <c r="F186" s="110"/>
      <c r="G186" s="110"/>
      <c r="H186" s="110"/>
      <c r="I186" s="110"/>
      <c r="J186" s="110"/>
      <c r="K186" s="110"/>
    </row>
    <row r="187" spans="1:11" x14ac:dyDescent="0.2">
      <c r="A187" s="110"/>
      <c r="B187" s="110"/>
      <c r="C187" s="110"/>
      <c r="D187" s="110"/>
      <c r="E187" s="110"/>
      <c r="F187" s="110"/>
      <c r="G187" s="110"/>
      <c r="H187" s="110"/>
      <c r="I187" s="110"/>
      <c r="J187" s="110"/>
      <c r="K187" s="110"/>
    </row>
    <row r="188" spans="1:11" x14ac:dyDescent="0.2">
      <c r="A188" s="110"/>
      <c r="B188" s="110"/>
      <c r="C188" s="110"/>
      <c r="D188" s="110"/>
      <c r="E188" s="110"/>
      <c r="F188" s="110"/>
      <c r="G188" s="110"/>
      <c r="H188" s="110"/>
      <c r="I188" s="110"/>
      <c r="J188" s="110"/>
      <c r="K188" s="110"/>
    </row>
    <row r="189" spans="1:11" x14ac:dyDescent="0.2">
      <c r="A189" s="110"/>
      <c r="B189" s="110"/>
      <c r="C189" s="110"/>
      <c r="D189" s="110"/>
      <c r="E189" s="110"/>
      <c r="F189" s="110"/>
      <c r="G189" s="110"/>
      <c r="H189" s="110"/>
      <c r="I189" s="110"/>
      <c r="J189" s="110"/>
      <c r="K189" s="110"/>
    </row>
    <row r="190" spans="1:11" x14ac:dyDescent="0.2">
      <c r="A190" s="110"/>
      <c r="B190" s="110"/>
      <c r="C190" s="110"/>
      <c r="D190" s="110"/>
      <c r="E190" s="110"/>
      <c r="F190" s="110"/>
      <c r="G190" s="110"/>
      <c r="H190" s="110"/>
      <c r="I190" s="110"/>
      <c r="J190" s="110"/>
      <c r="K190" s="110"/>
    </row>
    <row r="191" spans="1:11" x14ac:dyDescent="0.2">
      <c r="A191" s="110"/>
      <c r="B191" s="110"/>
      <c r="C191" s="110"/>
      <c r="D191" s="110"/>
      <c r="E191" s="110"/>
      <c r="F191" s="110"/>
      <c r="G191" s="110"/>
      <c r="H191" s="110"/>
      <c r="I191" s="110"/>
      <c r="J191" s="110"/>
      <c r="K191" s="110"/>
    </row>
    <row r="192" spans="1:11" x14ac:dyDescent="0.2">
      <c r="A192" s="110"/>
      <c r="B192" s="110"/>
      <c r="C192" s="110"/>
      <c r="D192" s="110"/>
      <c r="E192" s="110"/>
      <c r="F192" s="110"/>
      <c r="G192" s="110"/>
      <c r="H192" s="110"/>
      <c r="I192" s="110"/>
      <c r="J192" s="110"/>
      <c r="K192" s="110"/>
    </row>
    <row r="193" spans="1:11" x14ac:dyDescent="0.2">
      <c r="A193" s="110"/>
      <c r="B193" s="110"/>
      <c r="C193" s="110"/>
      <c r="D193" s="110"/>
      <c r="E193" s="110"/>
      <c r="F193" s="110"/>
      <c r="G193" s="110"/>
      <c r="H193" s="110"/>
      <c r="I193" s="110"/>
      <c r="J193" s="110"/>
      <c r="K193" s="110"/>
    </row>
    <row r="194" spans="1:11" x14ac:dyDescent="0.2">
      <c r="A194" s="110"/>
      <c r="B194" s="110"/>
      <c r="C194" s="110"/>
      <c r="D194" s="110"/>
      <c r="E194" s="110"/>
      <c r="F194" s="110"/>
      <c r="G194" s="110"/>
      <c r="H194" s="110"/>
      <c r="I194" s="110"/>
      <c r="J194" s="110"/>
      <c r="K194" s="110"/>
    </row>
    <row r="195" spans="1:11" x14ac:dyDescent="0.2">
      <c r="A195" s="110"/>
      <c r="B195" s="110"/>
      <c r="C195" s="110"/>
      <c r="D195" s="110"/>
      <c r="E195" s="110"/>
      <c r="F195" s="110"/>
      <c r="G195" s="110"/>
      <c r="H195" s="110"/>
      <c r="I195" s="110"/>
      <c r="J195" s="110"/>
      <c r="K195" s="110"/>
    </row>
    <row r="196" spans="1:11" x14ac:dyDescent="0.2">
      <c r="A196" s="110"/>
      <c r="B196" s="110"/>
      <c r="C196" s="110"/>
      <c r="D196" s="110"/>
      <c r="E196" s="110"/>
      <c r="F196" s="110"/>
      <c r="G196" s="110"/>
      <c r="H196" s="110"/>
      <c r="I196" s="110"/>
      <c r="J196" s="110"/>
      <c r="K196" s="110"/>
    </row>
    <row r="197" spans="1:11" x14ac:dyDescent="0.2">
      <c r="A197" s="110"/>
      <c r="B197" s="110"/>
      <c r="C197" s="110"/>
      <c r="D197" s="110"/>
      <c r="E197" s="110"/>
      <c r="F197" s="110"/>
      <c r="G197" s="110"/>
      <c r="H197" s="110"/>
      <c r="I197" s="110"/>
      <c r="J197" s="110"/>
      <c r="K197" s="110"/>
    </row>
    <row r="198" spans="1:11" x14ac:dyDescent="0.2">
      <c r="A198" s="110"/>
      <c r="B198" s="110"/>
      <c r="C198" s="110"/>
      <c r="D198" s="110"/>
      <c r="E198" s="110"/>
      <c r="F198" s="110"/>
      <c r="G198" s="110"/>
      <c r="H198" s="110"/>
      <c r="I198" s="110"/>
      <c r="J198" s="110"/>
      <c r="K198" s="110"/>
    </row>
    <row r="199" spans="1:11" x14ac:dyDescent="0.2">
      <c r="A199" s="110"/>
      <c r="B199" s="110"/>
      <c r="C199" s="110"/>
      <c r="D199" s="110"/>
      <c r="E199" s="110"/>
      <c r="F199" s="110"/>
      <c r="G199" s="110"/>
      <c r="H199" s="110"/>
      <c r="I199" s="110"/>
      <c r="J199" s="110"/>
      <c r="K199" s="110"/>
    </row>
    <row r="200" spans="1:11" x14ac:dyDescent="0.2">
      <c r="A200" s="110"/>
      <c r="B200" s="110"/>
      <c r="C200" s="110"/>
      <c r="D200" s="110"/>
      <c r="E200" s="110"/>
      <c r="F200" s="110"/>
      <c r="G200" s="110"/>
      <c r="H200" s="110"/>
      <c r="I200" s="110"/>
      <c r="J200" s="110"/>
      <c r="K200" s="110"/>
    </row>
    <row r="201" spans="1:11" x14ac:dyDescent="0.2">
      <c r="A201" s="110"/>
      <c r="B201" s="110"/>
      <c r="C201" s="110"/>
      <c r="D201" s="110"/>
      <c r="E201" s="110"/>
      <c r="F201" s="110"/>
      <c r="G201" s="110"/>
      <c r="H201" s="110"/>
      <c r="I201" s="110"/>
      <c r="J201" s="110"/>
      <c r="K201" s="110"/>
    </row>
    <row r="202" spans="1:11" x14ac:dyDescent="0.2">
      <c r="A202" s="110"/>
      <c r="B202" s="110"/>
      <c r="C202" s="110"/>
      <c r="D202" s="110"/>
      <c r="E202" s="110"/>
      <c r="F202" s="110"/>
      <c r="G202" s="110"/>
      <c r="H202" s="110"/>
      <c r="I202" s="110"/>
      <c r="J202" s="110"/>
      <c r="K202" s="110"/>
    </row>
    <row r="203" spans="1:11" x14ac:dyDescent="0.2">
      <c r="A203" s="110"/>
      <c r="B203" s="110"/>
      <c r="C203" s="110"/>
      <c r="D203" s="110"/>
      <c r="E203" s="110"/>
      <c r="F203" s="110"/>
      <c r="G203" s="110"/>
      <c r="H203" s="110"/>
      <c r="I203" s="110"/>
      <c r="J203" s="110"/>
      <c r="K203" s="110"/>
    </row>
    <row r="204" spans="1:11" x14ac:dyDescent="0.2">
      <c r="A204" s="110"/>
      <c r="B204" s="110"/>
      <c r="C204" s="110"/>
      <c r="D204" s="110"/>
      <c r="E204" s="110"/>
      <c r="F204" s="110"/>
      <c r="G204" s="110"/>
      <c r="H204" s="110"/>
      <c r="I204" s="110"/>
      <c r="J204" s="110"/>
      <c r="K204" s="110"/>
    </row>
    <row r="205" spans="1:11" x14ac:dyDescent="0.2">
      <c r="A205" s="110"/>
      <c r="B205" s="110"/>
      <c r="C205" s="110"/>
      <c r="D205" s="110"/>
      <c r="E205" s="110"/>
      <c r="F205" s="110"/>
      <c r="G205" s="110"/>
      <c r="H205" s="110"/>
      <c r="I205" s="110"/>
      <c r="J205" s="110"/>
      <c r="K205" s="110"/>
    </row>
    <row r="206" spans="1:11" x14ac:dyDescent="0.2">
      <c r="A206" s="110"/>
      <c r="B206" s="110"/>
      <c r="C206" s="110"/>
      <c r="D206" s="110"/>
      <c r="E206" s="110"/>
      <c r="F206" s="110"/>
      <c r="G206" s="110"/>
      <c r="H206" s="110"/>
      <c r="I206" s="110"/>
      <c r="J206" s="110"/>
      <c r="K206" s="110"/>
    </row>
  </sheetData>
  <mergeCells count="1">
    <mergeCell ref="F55:F59"/>
  </mergeCells>
  <printOptions horizontalCentered="1"/>
  <pageMargins left="0.78749999999999998" right="0.78749999999999998" top="0.98402777777777795" bottom="0.98402777777777795" header="0.511811023622047" footer="0.511811023622047"/>
  <pageSetup paperSize="9" scale="51" fitToHeight="0"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62BAD-0277-45A9-AA7C-C1C89A02FE65}">
  <sheetPr>
    <pageSetUpPr fitToPage="1"/>
  </sheetPr>
  <dimension ref="A1:H319"/>
  <sheetViews>
    <sheetView showGridLines="0" zoomScale="85" zoomScaleNormal="85" workbookViewId="0">
      <pane ySplit="13" topLeftCell="A123" activePane="bottomLeft" state="frozen"/>
      <selection activeCell="D70" sqref="D70"/>
      <selection pane="bottomLeft" activeCell="B144" sqref="B144"/>
    </sheetView>
  </sheetViews>
  <sheetFormatPr defaultColWidth="8.7109375" defaultRowHeight="12.75" x14ac:dyDescent="0.2"/>
  <cols>
    <col min="1" max="1" width="4" style="173" customWidth="1"/>
    <col min="2" max="2" width="38" style="173" customWidth="1"/>
    <col min="3" max="3" width="8" style="195" customWidth="1"/>
    <col min="4" max="4" width="16" style="195" customWidth="1"/>
    <col min="5" max="5" width="14" style="173" customWidth="1"/>
    <col min="6" max="6" width="8" style="173" customWidth="1"/>
    <col min="7" max="7" width="24" style="173" customWidth="1"/>
    <col min="8" max="8" width="8" style="173" customWidth="1"/>
    <col min="9" max="16384" width="8.7109375" style="173"/>
  </cols>
  <sheetData>
    <row r="1" spans="1:8" x14ac:dyDescent="0.2">
      <c r="A1" s="202" t="s">
        <v>802</v>
      </c>
      <c r="B1" s="203"/>
      <c r="C1" s="203"/>
      <c r="D1" s="203"/>
      <c r="E1" s="203"/>
      <c r="F1" s="203"/>
      <c r="G1" s="203"/>
      <c r="H1" s="204"/>
    </row>
    <row r="2" spans="1:8" x14ac:dyDescent="0.2">
      <c r="A2" s="205" t="s">
        <v>803</v>
      </c>
      <c r="B2" s="206"/>
      <c r="C2" s="206"/>
      <c r="D2" s="206"/>
      <c r="E2" s="206"/>
      <c r="F2" s="206"/>
      <c r="G2" s="206"/>
      <c r="H2" s="207"/>
    </row>
    <row r="3" spans="1:8" x14ac:dyDescent="0.2">
      <c r="A3" s="208" t="s">
        <v>400</v>
      </c>
      <c r="B3" s="209"/>
      <c r="C3" s="209"/>
      <c r="D3" s="209"/>
      <c r="E3" s="209"/>
      <c r="F3" s="209"/>
      <c r="G3" s="209"/>
      <c r="H3" s="210"/>
    </row>
    <row r="4" spans="1:8" x14ac:dyDescent="0.2">
      <c r="A4" s="177">
        <v>1</v>
      </c>
      <c r="B4" s="200" t="s">
        <v>401</v>
      </c>
      <c r="C4" s="200"/>
      <c r="D4" s="200"/>
      <c r="E4" s="200"/>
      <c r="F4" s="200"/>
      <c r="G4" s="200"/>
      <c r="H4" s="201"/>
    </row>
    <row r="5" spans="1:8" x14ac:dyDescent="0.2">
      <c r="A5" s="177">
        <v>2</v>
      </c>
      <c r="B5" s="200" t="s">
        <v>402</v>
      </c>
      <c r="C5" s="200"/>
      <c r="D5" s="200"/>
      <c r="E5" s="200"/>
      <c r="F5" s="200"/>
      <c r="G5" s="200"/>
      <c r="H5" s="201"/>
    </row>
    <row r="6" spans="1:8" x14ac:dyDescent="0.2">
      <c r="A6" s="177">
        <v>3</v>
      </c>
      <c r="B6" s="200" t="s">
        <v>403</v>
      </c>
      <c r="C6" s="200"/>
      <c r="D6" s="200"/>
      <c r="E6" s="200"/>
      <c r="F6" s="200"/>
      <c r="G6" s="200"/>
      <c r="H6" s="201"/>
    </row>
    <row r="7" spans="1:8" x14ac:dyDescent="0.2">
      <c r="A7" s="177">
        <v>4</v>
      </c>
      <c r="B7" s="200" t="s">
        <v>404</v>
      </c>
      <c r="C7" s="200"/>
      <c r="D7" s="200"/>
      <c r="E7" s="200"/>
      <c r="F7" s="200"/>
      <c r="G7" s="200"/>
      <c r="H7" s="201"/>
    </row>
    <row r="8" spans="1:8" x14ac:dyDescent="0.2">
      <c r="A8" s="177">
        <v>5</v>
      </c>
      <c r="B8" s="200" t="s">
        <v>405</v>
      </c>
      <c r="C8" s="200"/>
      <c r="D8" s="200"/>
      <c r="E8" s="200"/>
      <c r="F8" s="200"/>
      <c r="G8" s="200"/>
      <c r="H8" s="201"/>
    </row>
    <row r="9" spans="1:8" x14ac:dyDescent="0.2">
      <c r="A9" s="177">
        <v>6</v>
      </c>
      <c r="B9" s="200" t="s">
        <v>406</v>
      </c>
      <c r="C9" s="200"/>
      <c r="D9" s="200"/>
      <c r="E9" s="200"/>
      <c r="F9" s="200"/>
      <c r="G9" s="200"/>
      <c r="H9" s="201"/>
    </row>
    <row r="10" spans="1:8" x14ac:dyDescent="0.2">
      <c r="A10" s="177">
        <v>7</v>
      </c>
      <c r="B10" s="200" t="s">
        <v>407</v>
      </c>
      <c r="C10" s="200"/>
      <c r="D10" s="200"/>
      <c r="E10" s="200"/>
      <c r="F10" s="200"/>
      <c r="G10" s="200"/>
      <c r="H10" s="201"/>
    </row>
    <row r="11" spans="1:8" x14ac:dyDescent="0.2">
      <c r="A11" s="178"/>
      <c r="B11" s="211" t="s">
        <v>408</v>
      </c>
      <c r="C11" s="211"/>
      <c r="D11" s="211"/>
      <c r="E11" s="211"/>
      <c r="F11" s="211"/>
      <c r="G11" s="211"/>
      <c r="H11" s="212"/>
    </row>
    <row r="12" spans="1:8" x14ac:dyDescent="0.2">
      <c r="A12" s="178"/>
      <c r="B12" s="179"/>
      <c r="C12" s="180"/>
      <c r="D12" s="180"/>
      <c r="E12" s="179"/>
      <c r="F12" s="179"/>
      <c r="G12" s="179"/>
      <c r="H12" s="181"/>
    </row>
    <row r="13" spans="1:8" ht="25.5" x14ac:dyDescent="0.2">
      <c r="A13" s="174" t="s">
        <v>409</v>
      </c>
      <c r="B13" s="175" t="s">
        <v>6</v>
      </c>
      <c r="C13" s="175" t="s">
        <v>10</v>
      </c>
      <c r="D13" s="175" t="s">
        <v>410</v>
      </c>
      <c r="E13" s="175" t="s">
        <v>411</v>
      </c>
      <c r="F13" s="175" t="s">
        <v>412</v>
      </c>
      <c r="G13" s="175" t="s">
        <v>413</v>
      </c>
      <c r="H13" s="176" t="s">
        <v>414</v>
      </c>
    </row>
    <row r="14" spans="1:8" x14ac:dyDescent="0.2">
      <c r="A14" s="213" t="s">
        <v>415</v>
      </c>
      <c r="B14" s="214"/>
      <c r="C14" s="214"/>
      <c r="D14" s="214"/>
      <c r="E14" s="214"/>
      <c r="F14" s="214"/>
      <c r="G14" s="214"/>
      <c r="H14" s="215"/>
    </row>
    <row r="15" spans="1:8" x14ac:dyDescent="0.2">
      <c r="A15" s="182">
        <v>1</v>
      </c>
      <c r="B15" s="183" t="s">
        <v>416</v>
      </c>
      <c r="C15" s="184" t="s">
        <v>264</v>
      </c>
      <c r="D15" s="184" t="s">
        <v>417</v>
      </c>
      <c r="E15" s="185"/>
      <c r="F15" s="183"/>
      <c r="G15" s="183"/>
      <c r="H15" s="186"/>
    </row>
    <row r="16" spans="1:8" x14ac:dyDescent="0.2">
      <c r="A16" s="182">
        <v>2</v>
      </c>
      <c r="B16" s="183" t="s">
        <v>418</v>
      </c>
      <c r="C16" s="184" t="s">
        <v>264</v>
      </c>
      <c r="D16" s="184"/>
      <c r="E16" s="185"/>
      <c r="F16" s="183"/>
      <c r="G16" s="183"/>
      <c r="H16" s="186"/>
    </row>
    <row r="17" spans="1:8" x14ac:dyDescent="0.2">
      <c r="A17" s="182">
        <v>3</v>
      </c>
      <c r="B17" s="183" t="s">
        <v>419</v>
      </c>
      <c r="C17" s="184" t="s">
        <v>264</v>
      </c>
      <c r="D17" s="184"/>
      <c r="E17" s="185"/>
      <c r="F17" s="183"/>
      <c r="G17" s="183"/>
      <c r="H17" s="186"/>
    </row>
    <row r="18" spans="1:8" x14ac:dyDescent="0.2">
      <c r="A18" s="182">
        <v>4</v>
      </c>
      <c r="B18" s="183" t="s">
        <v>420</v>
      </c>
      <c r="C18" s="184" t="s">
        <v>264</v>
      </c>
      <c r="D18" s="184"/>
      <c r="E18" s="185"/>
      <c r="F18" s="183"/>
      <c r="G18" s="183"/>
      <c r="H18" s="186"/>
    </row>
    <row r="19" spans="1:8" x14ac:dyDescent="0.2">
      <c r="A19" s="182">
        <v>5</v>
      </c>
      <c r="B19" s="183" t="s">
        <v>421</v>
      </c>
      <c r="C19" s="184" t="s">
        <v>264</v>
      </c>
      <c r="D19" s="184"/>
      <c r="E19" s="185"/>
      <c r="F19" s="183"/>
      <c r="G19" s="183"/>
      <c r="H19" s="186"/>
    </row>
    <row r="20" spans="1:8" x14ac:dyDescent="0.2">
      <c r="A20" s="182">
        <v>6</v>
      </c>
      <c r="B20" s="183" t="s">
        <v>422</v>
      </c>
      <c r="C20" s="184" t="s">
        <v>264</v>
      </c>
      <c r="D20" s="184" t="s">
        <v>423</v>
      </c>
      <c r="E20" s="185"/>
      <c r="F20" s="183"/>
      <c r="G20" s="183"/>
      <c r="H20" s="186"/>
    </row>
    <row r="21" spans="1:8" x14ac:dyDescent="0.2">
      <c r="A21" s="182">
        <v>7</v>
      </c>
      <c r="B21" s="183" t="s">
        <v>424</v>
      </c>
      <c r="C21" s="184" t="s">
        <v>409</v>
      </c>
      <c r="D21" s="184">
        <v>6</v>
      </c>
      <c r="E21" s="185"/>
      <c r="F21" s="183"/>
      <c r="G21" s="183"/>
      <c r="H21" s="186"/>
    </row>
    <row r="22" spans="1:8" x14ac:dyDescent="0.2">
      <c r="A22" s="182">
        <v>8</v>
      </c>
      <c r="B22" s="183" t="s">
        <v>425</v>
      </c>
      <c r="C22" s="184" t="s">
        <v>264</v>
      </c>
      <c r="D22" s="184" t="s">
        <v>426</v>
      </c>
      <c r="E22" s="185"/>
      <c r="F22" s="183"/>
      <c r="G22" s="183"/>
      <c r="H22" s="186"/>
    </row>
    <row r="23" spans="1:8" x14ac:dyDescent="0.2">
      <c r="A23" s="182">
        <v>9</v>
      </c>
      <c r="B23" s="183" t="s">
        <v>427</v>
      </c>
      <c r="C23" s="184" t="s">
        <v>428</v>
      </c>
      <c r="D23" s="184">
        <v>1</v>
      </c>
      <c r="E23" s="185"/>
      <c r="F23" s="183"/>
      <c r="G23" s="183"/>
      <c r="H23" s="186"/>
    </row>
    <row r="24" spans="1:8" x14ac:dyDescent="0.2">
      <c r="A24" s="182">
        <v>10</v>
      </c>
      <c r="B24" s="183" t="s">
        <v>429</v>
      </c>
      <c r="C24" s="184" t="s">
        <v>264</v>
      </c>
      <c r="D24" s="184" t="s">
        <v>430</v>
      </c>
      <c r="E24" s="185"/>
      <c r="F24" s="183"/>
      <c r="G24" s="183"/>
      <c r="H24" s="186"/>
    </row>
    <row r="25" spans="1:8" x14ac:dyDescent="0.2">
      <c r="A25" s="182">
        <v>11</v>
      </c>
      <c r="B25" s="183" t="s">
        <v>431</v>
      </c>
      <c r="C25" s="184" t="s">
        <v>264</v>
      </c>
      <c r="D25" s="184" t="s">
        <v>432</v>
      </c>
      <c r="E25" s="185"/>
      <c r="F25" s="183"/>
      <c r="G25" s="183"/>
      <c r="H25" s="186"/>
    </row>
    <row r="26" spans="1:8" x14ac:dyDescent="0.2">
      <c r="A26" s="208" t="s">
        <v>433</v>
      </c>
      <c r="B26" s="209"/>
      <c r="C26" s="209"/>
      <c r="D26" s="209"/>
      <c r="E26" s="209"/>
      <c r="F26" s="209"/>
      <c r="G26" s="209"/>
      <c r="H26" s="210"/>
    </row>
    <row r="27" spans="1:8" x14ac:dyDescent="0.2">
      <c r="A27" s="182">
        <v>1</v>
      </c>
      <c r="B27" s="183" t="s">
        <v>434</v>
      </c>
      <c r="C27" s="184" t="s">
        <v>435</v>
      </c>
      <c r="D27" s="187">
        <v>1695</v>
      </c>
      <c r="E27" s="185"/>
      <c r="F27" s="183"/>
      <c r="G27" s="183"/>
      <c r="H27" s="186"/>
    </row>
    <row r="28" spans="1:8" x14ac:dyDescent="0.2">
      <c r="A28" s="182">
        <v>2</v>
      </c>
      <c r="B28" s="183" t="s">
        <v>436</v>
      </c>
      <c r="C28" s="184" t="s">
        <v>437</v>
      </c>
      <c r="D28" s="188">
        <f>101.325*(1-0.0000225577*D27)^5.25588</f>
        <v>82.552157235951938</v>
      </c>
      <c r="E28" s="185"/>
      <c r="F28" s="183"/>
      <c r="G28" s="183"/>
      <c r="H28" s="186"/>
    </row>
    <row r="29" spans="1:8" x14ac:dyDescent="0.2">
      <c r="A29" s="182">
        <v>3</v>
      </c>
      <c r="B29" s="183" t="s">
        <v>438</v>
      </c>
      <c r="C29" s="184" t="s">
        <v>439</v>
      </c>
      <c r="D29" s="188">
        <f>D28/(0.287058*(273.15+25))</f>
        <v>0.96454825187841509</v>
      </c>
      <c r="E29" s="185"/>
      <c r="F29" s="183"/>
      <c r="G29" s="183"/>
      <c r="H29" s="186"/>
    </row>
    <row r="30" spans="1:8" ht="25.5" x14ac:dyDescent="0.2">
      <c r="A30" s="182">
        <v>4</v>
      </c>
      <c r="B30" s="183" t="s">
        <v>440</v>
      </c>
      <c r="C30" s="184" t="s">
        <v>441</v>
      </c>
      <c r="D30" s="187">
        <v>37.5</v>
      </c>
      <c r="E30" s="185"/>
      <c r="F30" s="183"/>
      <c r="G30" s="183"/>
      <c r="H30" s="186"/>
    </row>
    <row r="31" spans="1:8" ht="25.5" x14ac:dyDescent="0.2">
      <c r="A31" s="182">
        <v>5</v>
      </c>
      <c r="B31" s="183" t="s">
        <v>442</v>
      </c>
      <c r="C31" s="184" t="s">
        <v>441</v>
      </c>
      <c r="D31" s="187">
        <v>23.6</v>
      </c>
      <c r="E31" s="185"/>
      <c r="F31" s="183"/>
      <c r="G31" s="183"/>
      <c r="H31" s="186"/>
    </row>
    <row r="32" spans="1:8" ht="25.5" x14ac:dyDescent="0.2">
      <c r="A32" s="182">
        <v>6</v>
      </c>
      <c r="B32" s="183" t="s">
        <v>443</v>
      </c>
      <c r="C32" s="184" t="s">
        <v>441</v>
      </c>
      <c r="D32" s="187">
        <v>-5.0999999999999996</v>
      </c>
      <c r="E32" s="185"/>
      <c r="F32" s="183"/>
      <c r="G32" s="183"/>
      <c r="H32" s="186"/>
    </row>
    <row r="33" spans="1:8" ht="25.5" x14ac:dyDescent="0.2">
      <c r="A33" s="182">
        <v>7</v>
      </c>
      <c r="B33" s="183" t="s">
        <v>444</v>
      </c>
      <c r="C33" s="184" t="s">
        <v>264</v>
      </c>
      <c r="D33" s="187" t="s">
        <v>445</v>
      </c>
      <c r="E33" s="185"/>
      <c r="F33" s="183"/>
      <c r="G33" s="183"/>
      <c r="H33" s="186"/>
    </row>
    <row r="34" spans="1:8" x14ac:dyDescent="0.2">
      <c r="A34" s="182">
        <v>8</v>
      </c>
      <c r="B34" s="183" t="s">
        <v>446</v>
      </c>
      <c r="C34" s="184" t="s">
        <v>447</v>
      </c>
      <c r="D34" s="187" t="s">
        <v>448</v>
      </c>
      <c r="E34" s="185"/>
      <c r="F34" s="183"/>
      <c r="G34" s="183"/>
      <c r="H34" s="186"/>
    </row>
    <row r="35" spans="1:8" x14ac:dyDescent="0.2">
      <c r="A35" s="182">
        <v>9</v>
      </c>
      <c r="B35" s="183" t="s">
        <v>449</v>
      </c>
      <c r="C35" s="184" t="s">
        <v>447</v>
      </c>
      <c r="D35" s="187" t="s">
        <v>450</v>
      </c>
      <c r="E35" s="185"/>
      <c r="F35" s="183"/>
      <c r="G35" s="183"/>
      <c r="H35" s="186"/>
    </row>
    <row r="36" spans="1:8" ht="25.5" x14ac:dyDescent="0.2">
      <c r="A36" s="182">
        <v>10</v>
      </c>
      <c r="B36" s="183" t="s">
        <v>451</v>
      </c>
      <c r="C36" s="184" t="s">
        <v>452</v>
      </c>
      <c r="D36" s="187" t="s">
        <v>453</v>
      </c>
      <c r="E36" s="185"/>
      <c r="F36" s="183"/>
      <c r="G36" s="183"/>
      <c r="H36" s="186"/>
    </row>
    <row r="37" spans="1:8" ht="25.5" x14ac:dyDescent="0.2">
      <c r="A37" s="182">
        <v>11</v>
      </c>
      <c r="B37" s="183" t="s">
        <v>454</v>
      </c>
      <c r="C37" s="184" t="s">
        <v>455</v>
      </c>
      <c r="D37" s="187" t="s">
        <v>456</v>
      </c>
      <c r="E37" s="185"/>
      <c r="F37" s="183"/>
      <c r="G37" s="183"/>
      <c r="H37" s="186"/>
    </row>
    <row r="38" spans="1:8" x14ac:dyDescent="0.2">
      <c r="A38" s="182">
        <v>12</v>
      </c>
      <c r="B38" s="183" t="s">
        <v>457</v>
      </c>
      <c r="C38" s="184" t="s">
        <v>264</v>
      </c>
      <c r="D38" s="187" t="s">
        <v>458</v>
      </c>
      <c r="E38" s="185"/>
      <c r="F38" s="183"/>
      <c r="G38" s="183"/>
      <c r="H38" s="186"/>
    </row>
    <row r="39" spans="1:8" x14ac:dyDescent="0.2">
      <c r="A39" s="208" t="s">
        <v>459</v>
      </c>
      <c r="B39" s="209"/>
      <c r="C39" s="209"/>
      <c r="D39" s="209"/>
      <c r="E39" s="209"/>
      <c r="F39" s="209"/>
      <c r="G39" s="209"/>
      <c r="H39" s="210"/>
    </row>
    <row r="40" spans="1:8" ht="25.5" x14ac:dyDescent="0.2">
      <c r="A40" s="182">
        <v>1</v>
      </c>
      <c r="B40" s="183" t="s">
        <v>460</v>
      </c>
      <c r="C40" s="184" t="s">
        <v>264</v>
      </c>
      <c r="D40" s="184" t="s">
        <v>461</v>
      </c>
      <c r="E40" s="185"/>
      <c r="F40" s="183"/>
      <c r="G40" s="183"/>
      <c r="H40" s="186"/>
    </row>
    <row r="41" spans="1:8" x14ac:dyDescent="0.2">
      <c r="A41" s="182">
        <v>2</v>
      </c>
      <c r="B41" s="183" t="s">
        <v>462</v>
      </c>
      <c r="C41" s="184" t="s">
        <v>264</v>
      </c>
      <c r="D41" s="184" t="s">
        <v>463</v>
      </c>
      <c r="E41" s="185"/>
      <c r="F41" s="183"/>
      <c r="G41" s="183"/>
      <c r="H41" s="186"/>
    </row>
    <row r="42" spans="1:8" x14ac:dyDescent="0.2">
      <c r="A42" s="182">
        <v>3</v>
      </c>
      <c r="B42" s="183" t="s">
        <v>464</v>
      </c>
      <c r="C42" s="184" t="s">
        <v>455</v>
      </c>
      <c r="D42" s="184" t="s">
        <v>456</v>
      </c>
      <c r="E42" s="185"/>
      <c r="F42" s="183"/>
      <c r="G42" s="183"/>
      <c r="H42" s="186"/>
    </row>
    <row r="43" spans="1:8" x14ac:dyDescent="0.2">
      <c r="A43" s="182">
        <v>4</v>
      </c>
      <c r="B43" s="183" t="s">
        <v>465</v>
      </c>
      <c r="C43" s="184" t="s">
        <v>455</v>
      </c>
      <c r="D43" s="184" t="s">
        <v>113</v>
      </c>
      <c r="E43" s="185"/>
      <c r="F43" s="183"/>
      <c r="G43" s="183"/>
      <c r="H43" s="186"/>
    </row>
    <row r="44" spans="1:8" x14ac:dyDescent="0.2">
      <c r="A44" s="208" t="s">
        <v>466</v>
      </c>
      <c r="B44" s="209"/>
      <c r="C44" s="209"/>
      <c r="D44" s="209"/>
      <c r="E44" s="209"/>
      <c r="F44" s="209"/>
      <c r="G44" s="209"/>
      <c r="H44" s="210"/>
    </row>
    <row r="45" spans="1:8" x14ac:dyDescent="0.2">
      <c r="A45" s="182">
        <v>1</v>
      </c>
      <c r="B45" s="183" t="s">
        <v>467</v>
      </c>
      <c r="C45" s="184" t="s">
        <v>264</v>
      </c>
      <c r="D45" s="187" t="s">
        <v>468</v>
      </c>
      <c r="E45" s="185"/>
      <c r="F45" s="183"/>
      <c r="G45" s="183"/>
      <c r="H45" s="186"/>
    </row>
    <row r="46" spans="1:8" ht="25.5" x14ac:dyDescent="0.2">
      <c r="A46" s="182">
        <v>2</v>
      </c>
      <c r="B46" s="183" t="s">
        <v>469</v>
      </c>
      <c r="C46" s="184" t="s">
        <v>264</v>
      </c>
      <c r="D46" s="187" t="s">
        <v>470</v>
      </c>
      <c r="E46" s="185"/>
      <c r="F46" s="183"/>
      <c r="G46" s="183"/>
      <c r="H46" s="186"/>
    </row>
    <row r="47" spans="1:8" x14ac:dyDescent="0.2">
      <c r="A47" s="182">
        <v>3</v>
      </c>
      <c r="B47" s="183" t="s">
        <v>471</v>
      </c>
      <c r="C47" s="184" t="s">
        <v>264</v>
      </c>
      <c r="D47" s="187">
        <v>2088</v>
      </c>
      <c r="E47" s="185"/>
      <c r="F47" s="183"/>
      <c r="G47" s="183"/>
      <c r="H47" s="186"/>
    </row>
    <row r="48" spans="1:8" x14ac:dyDescent="0.2">
      <c r="A48" s="182">
        <v>4</v>
      </c>
      <c r="B48" s="183" t="s">
        <v>472</v>
      </c>
      <c r="C48" s="184" t="s">
        <v>178</v>
      </c>
      <c r="D48" s="187" t="s">
        <v>473</v>
      </c>
      <c r="E48" s="185"/>
      <c r="F48" s="183"/>
      <c r="G48" s="183"/>
      <c r="H48" s="186"/>
    </row>
    <row r="49" spans="1:8" x14ac:dyDescent="0.2">
      <c r="A49" s="182">
        <v>5</v>
      </c>
      <c r="B49" s="183" t="s">
        <v>474</v>
      </c>
      <c r="C49" s="184" t="s">
        <v>409</v>
      </c>
      <c r="D49" s="187">
        <v>1</v>
      </c>
      <c r="E49" s="185"/>
      <c r="F49" s="183"/>
      <c r="G49" s="183"/>
      <c r="H49" s="186"/>
    </row>
    <row r="50" spans="1:8" x14ac:dyDescent="0.2">
      <c r="A50" s="182">
        <v>6</v>
      </c>
      <c r="B50" s="183" t="s">
        <v>475</v>
      </c>
      <c r="C50" s="184" t="s">
        <v>409</v>
      </c>
      <c r="D50" s="187">
        <v>1</v>
      </c>
      <c r="E50" s="185"/>
      <c r="F50" s="183"/>
      <c r="G50" s="183"/>
      <c r="H50" s="186"/>
    </row>
    <row r="51" spans="1:8" x14ac:dyDescent="0.2">
      <c r="A51" s="182">
        <v>7</v>
      </c>
      <c r="B51" s="183" t="s">
        <v>476</v>
      </c>
      <c r="C51" s="184" t="s">
        <v>264</v>
      </c>
      <c r="D51" s="187" t="s">
        <v>477</v>
      </c>
      <c r="E51" s="185"/>
      <c r="F51" s="183"/>
      <c r="G51" s="183"/>
      <c r="H51" s="186"/>
    </row>
    <row r="52" spans="1:8" ht="25.5" x14ac:dyDescent="0.2">
      <c r="A52" s="182">
        <v>8</v>
      </c>
      <c r="B52" s="183" t="s">
        <v>478</v>
      </c>
      <c r="C52" s="184" t="s">
        <v>479</v>
      </c>
      <c r="D52" s="187">
        <v>42</v>
      </c>
      <c r="E52" s="185"/>
      <c r="F52" s="183"/>
      <c r="G52" s="183"/>
      <c r="H52" s="186"/>
    </row>
    <row r="53" spans="1:8" ht="25.5" x14ac:dyDescent="0.2">
      <c r="A53" s="182">
        <v>9</v>
      </c>
      <c r="B53" s="183" t="s">
        <v>480</v>
      </c>
      <c r="C53" s="184" t="s">
        <v>479</v>
      </c>
      <c r="D53" s="187" t="s">
        <v>473</v>
      </c>
      <c r="E53" s="185"/>
      <c r="F53" s="183"/>
      <c r="G53" s="183"/>
      <c r="H53" s="186"/>
    </row>
    <row r="54" spans="1:8" ht="25.5" x14ac:dyDescent="0.2">
      <c r="A54" s="182">
        <v>10</v>
      </c>
      <c r="B54" s="183" t="s">
        <v>481</v>
      </c>
      <c r="C54" s="184" t="s">
        <v>479</v>
      </c>
      <c r="D54" s="187" t="s">
        <v>473</v>
      </c>
      <c r="E54" s="185"/>
      <c r="F54" s="183"/>
      <c r="G54" s="183"/>
      <c r="H54" s="186"/>
    </row>
    <row r="55" spans="1:8" ht="25.5" x14ac:dyDescent="0.2">
      <c r="A55" s="182">
        <v>11</v>
      </c>
      <c r="B55" s="183" t="s">
        <v>482</v>
      </c>
      <c r="C55" s="184" t="s">
        <v>264</v>
      </c>
      <c r="D55" s="187" t="s">
        <v>483</v>
      </c>
      <c r="E55" s="185"/>
      <c r="F55" s="183"/>
      <c r="G55" s="183"/>
      <c r="H55" s="186"/>
    </row>
    <row r="56" spans="1:8" ht="25.5" x14ac:dyDescent="0.2">
      <c r="A56" s="182">
        <v>12</v>
      </c>
      <c r="B56" s="183" t="s">
        <v>484</v>
      </c>
      <c r="C56" s="184" t="s">
        <v>441</v>
      </c>
      <c r="D56" s="187">
        <v>32</v>
      </c>
      <c r="E56" s="185"/>
      <c r="F56" s="183"/>
      <c r="G56" s="183"/>
      <c r="H56" s="186"/>
    </row>
    <row r="57" spans="1:8" x14ac:dyDescent="0.2">
      <c r="A57" s="182">
        <v>13</v>
      </c>
      <c r="B57" s="183" t="s">
        <v>485</v>
      </c>
      <c r="C57" s="184" t="s">
        <v>441</v>
      </c>
      <c r="D57" s="187">
        <v>19</v>
      </c>
      <c r="E57" s="185"/>
      <c r="F57" s="183"/>
      <c r="G57" s="183"/>
      <c r="H57" s="186"/>
    </row>
    <row r="58" spans="1:8" x14ac:dyDescent="0.2">
      <c r="A58" s="182">
        <v>14</v>
      </c>
      <c r="B58" s="183" t="s">
        <v>486</v>
      </c>
      <c r="C58" s="184" t="s">
        <v>441</v>
      </c>
      <c r="D58" s="188">
        <f>D56-D57</f>
        <v>13</v>
      </c>
      <c r="E58" s="185"/>
      <c r="F58" s="183"/>
      <c r="G58" s="183"/>
      <c r="H58" s="186"/>
    </row>
    <row r="59" spans="1:8" x14ac:dyDescent="0.2">
      <c r="A59" s="182">
        <v>15</v>
      </c>
      <c r="B59" s="183" t="s">
        <v>487</v>
      </c>
      <c r="C59" s="184" t="s">
        <v>488</v>
      </c>
      <c r="D59" s="187">
        <v>30</v>
      </c>
      <c r="E59" s="185"/>
      <c r="F59" s="183"/>
      <c r="G59" s="183"/>
      <c r="H59" s="186"/>
    </row>
    <row r="60" spans="1:8" ht="25.5" x14ac:dyDescent="0.2">
      <c r="A60" s="182">
        <v>16</v>
      </c>
      <c r="B60" s="183" t="s">
        <v>489</v>
      </c>
      <c r="C60" s="184" t="s">
        <v>490</v>
      </c>
      <c r="D60" s="187" t="s">
        <v>491</v>
      </c>
      <c r="E60" s="185"/>
      <c r="F60" s="183"/>
      <c r="G60" s="183"/>
      <c r="H60" s="186"/>
    </row>
    <row r="61" spans="1:8" ht="25.5" x14ac:dyDescent="0.2">
      <c r="A61" s="182">
        <v>17</v>
      </c>
      <c r="B61" s="183" t="s">
        <v>492</v>
      </c>
      <c r="C61" s="184" t="s">
        <v>493</v>
      </c>
      <c r="D61" s="187" t="s">
        <v>494</v>
      </c>
      <c r="E61" s="185"/>
      <c r="F61" s="183"/>
      <c r="G61" s="183"/>
      <c r="H61" s="186"/>
    </row>
    <row r="62" spans="1:8" ht="25.5" x14ac:dyDescent="0.2">
      <c r="A62" s="182">
        <v>18</v>
      </c>
      <c r="B62" s="183" t="s">
        <v>495</v>
      </c>
      <c r="C62" s="184" t="s">
        <v>490</v>
      </c>
      <c r="D62" s="187" t="s">
        <v>473</v>
      </c>
      <c r="E62" s="185"/>
      <c r="F62" s="183"/>
      <c r="G62" s="183"/>
      <c r="H62" s="186"/>
    </row>
    <row r="63" spans="1:8" x14ac:dyDescent="0.2">
      <c r="A63" s="182">
        <v>19</v>
      </c>
      <c r="B63" s="183" t="s">
        <v>496</v>
      </c>
      <c r="C63" s="184" t="s">
        <v>497</v>
      </c>
      <c r="D63" s="187" t="s">
        <v>473</v>
      </c>
      <c r="E63" s="185"/>
      <c r="F63" s="183"/>
      <c r="G63" s="183"/>
      <c r="H63" s="186"/>
    </row>
    <row r="64" spans="1:8" x14ac:dyDescent="0.2">
      <c r="A64" s="182">
        <v>20</v>
      </c>
      <c r="B64" s="183" t="s">
        <v>498</v>
      </c>
      <c r="C64" s="184" t="s">
        <v>497</v>
      </c>
      <c r="D64" s="187" t="s">
        <v>473</v>
      </c>
      <c r="E64" s="185"/>
      <c r="F64" s="183"/>
      <c r="G64" s="183"/>
      <c r="H64" s="186"/>
    </row>
    <row r="65" spans="1:8" x14ac:dyDescent="0.2">
      <c r="A65" s="208" t="s">
        <v>499</v>
      </c>
      <c r="B65" s="209"/>
      <c r="C65" s="209"/>
      <c r="D65" s="209"/>
      <c r="E65" s="209"/>
      <c r="F65" s="209"/>
      <c r="G65" s="209"/>
      <c r="H65" s="210"/>
    </row>
    <row r="66" spans="1:8" x14ac:dyDescent="0.2">
      <c r="A66" s="182">
        <v>1</v>
      </c>
      <c r="B66" s="183" t="s">
        <v>500</v>
      </c>
      <c r="C66" s="184" t="s">
        <v>264</v>
      </c>
      <c r="D66" s="187" t="s">
        <v>501</v>
      </c>
      <c r="E66" s="185"/>
      <c r="F66" s="183"/>
      <c r="G66" s="183"/>
      <c r="H66" s="186"/>
    </row>
    <row r="67" spans="1:8" ht="25.5" x14ac:dyDescent="0.2">
      <c r="A67" s="182">
        <v>2</v>
      </c>
      <c r="B67" s="183" t="s">
        <v>502</v>
      </c>
      <c r="C67" s="184" t="s">
        <v>264</v>
      </c>
      <c r="D67" s="187" t="s">
        <v>503</v>
      </c>
      <c r="E67" s="185"/>
      <c r="F67" s="183"/>
      <c r="G67" s="183"/>
      <c r="H67" s="186"/>
    </row>
    <row r="68" spans="1:8" x14ac:dyDescent="0.2">
      <c r="A68" s="182">
        <v>3</v>
      </c>
      <c r="B68" s="183" t="s">
        <v>504</v>
      </c>
      <c r="C68" s="184" t="s">
        <v>264</v>
      </c>
      <c r="D68" s="187" t="s">
        <v>505</v>
      </c>
      <c r="E68" s="185"/>
      <c r="F68" s="183"/>
      <c r="G68" s="183"/>
      <c r="H68" s="186"/>
    </row>
    <row r="69" spans="1:8" x14ac:dyDescent="0.2">
      <c r="A69" s="182">
        <v>4</v>
      </c>
      <c r="B69" s="183" t="s">
        <v>506</v>
      </c>
      <c r="C69" s="184" t="s">
        <v>507</v>
      </c>
      <c r="D69" s="188">
        <f>D52/(D29*1.005*D58)</f>
        <v>3.3328511515610622</v>
      </c>
      <c r="E69" s="185"/>
      <c r="F69" s="183"/>
      <c r="G69" s="183"/>
      <c r="H69" s="186"/>
    </row>
    <row r="70" spans="1:8" x14ac:dyDescent="0.2">
      <c r="A70" s="182">
        <v>5</v>
      </c>
      <c r="B70" s="183" t="s">
        <v>508</v>
      </c>
      <c r="C70" s="184" t="s">
        <v>509</v>
      </c>
      <c r="D70" s="187" t="s">
        <v>510</v>
      </c>
      <c r="E70" s="185"/>
      <c r="F70" s="183"/>
      <c r="G70" s="183"/>
      <c r="H70" s="186"/>
    </row>
    <row r="71" spans="1:8" x14ac:dyDescent="0.2">
      <c r="A71" s="182">
        <v>6</v>
      </c>
      <c r="B71" s="183" t="s">
        <v>511</v>
      </c>
      <c r="C71" s="184" t="s">
        <v>409</v>
      </c>
      <c r="D71" s="187" t="s">
        <v>473</v>
      </c>
      <c r="E71" s="185"/>
      <c r="F71" s="183"/>
      <c r="G71" s="183"/>
      <c r="H71" s="186"/>
    </row>
    <row r="72" spans="1:8" x14ac:dyDescent="0.2">
      <c r="A72" s="182">
        <v>7</v>
      </c>
      <c r="B72" s="183" t="s">
        <v>512</v>
      </c>
      <c r="C72" s="184" t="s">
        <v>513</v>
      </c>
      <c r="D72" s="187">
        <v>0</v>
      </c>
      <c r="E72" s="185"/>
      <c r="F72" s="183"/>
      <c r="G72" s="183"/>
      <c r="H72" s="186"/>
    </row>
    <row r="73" spans="1:8" x14ac:dyDescent="0.2">
      <c r="A73" s="182">
        <v>8</v>
      </c>
      <c r="B73" s="183" t="s">
        <v>514</v>
      </c>
      <c r="C73" s="184" t="s">
        <v>513</v>
      </c>
      <c r="D73" s="187">
        <v>200</v>
      </c>
      <c r="E73" s="185"/>
      <c r="F73" s="183"/>
      <c r="G73" s="183"/>
      <c r="H73" s="186"/>
    </row>
    <row r="74" spans="1:8" x14ac:dyDescent="0.2">
      <c r="A74" s="182">
        <v>9</v>
      </c>
      <c r="B74" s="183" t="s">
        <v>515</v>
      </c>
      <c r="C74" s="184" t="s">
        <v>264</v>
      </c>
      <c r="D74" s="187" t="s">
        <v>516</v>
      </c>
      <c r="E74" s="185"/>
      <c r="F74" s="183"/>
      <c r="G74" s="183"/>
      <c r="H74" s="186"/>
    </row>
    <row r="75" spans="1:8" x14ac:dyDescent="0.2">
      <c r="A75" s="182">
        <v>10</v>
      </c>
      <c r="B75" s="183" t="s">
        <v>517</v>
      </c>
      <c r="C75" s="184" t="s">
        <v>497</v>
      </c>
      <c r="D75" s="187" t="s">
        <v>473</v>
      </c>
      <c r="E75" s="185"/>
      <c r="F75" s="183"/>
      <c r="G75" s="183"/>
      <c r="H75" s="186"/>
    </row>
    <row r="76" spans="1:8" x14ac:dyDescent="0.2">
      <c r="A76" s="182">
        <v>11</v>
      </c>
      <c r="B76" s="183" t="s">
        <v>518</v>
      </c>
      <c r="C76" s="184" t="s">
        <v>497</v>
      </c>
      <c r="D76" s="187" t="s">
        <v>473</v>
      </c>
      <c r="E76" s="185"/>
      <c r="F76" s="183"/>
      <c r="G76" s="183"/>
      <c r="H76" s="186"/>
    </row>
    <row r="77" spans="1:8" x14ac:dyDescent="0.2">
      <c r="A77" s="182">
        <v>12</v>
      </c>
      <c r="B77" s="183" t="s">
        <v>519</v>
      </c>
      <c r="C77" s="184" t="s">
        <v>14</v>
      </c>
      <c r="D77" s="187" t="s">
        <v>473</v>
      </c>
      <c r="E77" s="185"/>
      <c r="F77" s="183"/>
      <c r="G77" s="183"/>
      <c r="H77" s="186"/>
    </row>
    <row r="78" spans="1:8" ht="25.5" x14ac:dyDescent="0.2">
      <c r="A78" s="182">
        <v>13</v>
      </c>
      <c r="B78" s="183" t="s">
        <v>520</v>
      </c>
      <c r="C78" s="184" t="s">
        <v>264</v>
      </c>
      <c r="D78" s="187" t="s">
        <v>521</v>
      </c>
      <c r="E78" s="185"/>
      <c r="F78" s="183"/>
      <c r="G78" s="183"/>
      <c r="H78" s="186"/>
    </row>
    <row r="79" spans="1:8" x14ac:dyDescent="0.2">
      <c r="A79" s="208" t="s">
        <v>522</v>
      </c>
      <c r="B79" s="209"/>
      <c r="C79" s="209"/>
      <c r="D79" s="209"/>
      <c r="E79" s="209"/>
      <c r="F79" s="209"/>
      <c r="G79" s="209"/>
      <c r="H79" s="210"/>
    </row>
    <row r="80" spans="1:8" x14ac:dyDescent="0.2">
      <c r="A80" s="182">
        <v>1</v>
      </c>
      <c r="B80" s="183" t="s">
        <v>500</v>
      </c>
      <c r="C80" s="184" t="s">
        <v>264</v>
      </c>
      <c r="D80" s="187" t="s">
        <v>501</v>
      </c>
      <c r="E80" s="185"/>
      <c r="F80" s="183"/>
      <c r="G80" s="183"/>
      <c r="H80" s="186"/>
    </row>
    <row r="81" spans="1:8" x14ac:dyDescent="0.2">
      <c r="A81" s="182">
        <v>2</v>
      </c>
      <c r="B81" s="183" t="s">
        <v>523</v>
      </c>
      <c r="C81" s="184" t="s">
        <v>264</v>
      </c>
      <c r="D81" s="187" t="s">
        <v>473</v>
      </c>
      <c r="E81" s="185"/>
      <c r="F81" s="183"/>
      <c r="G81" s="183"/>
      <c r="H81" s="186"/>
    </row>
    <row r="82" spans="1:8" x14ac:dyDescent="0.2">
      <c r="A82" s="182">
        <v>3</v>
      </c>
      <c r="B82" s="183" t="s">
        <v>519</v>
      </c>
      <c r="C82" s="184" t="s">
        <v>14</v>
      </c>
      <c r="D82" s="187" t="s">
        <v>473</v>
      </c>
      <c r="E82" s="185"/>
      <c r="F82" s="183"/>
      <c r="G82" s="183"/>
      <c r="H82" s="186"/>
    </row>
    <row r="83" spans="1:8" x14ac:dyDescent="0.2">
      <c r="A83" s="182">
        <v>4</v>
      </c>
      <c r="B83" s="183" t="s">
        <v>518</v>
      </c>
      <c r="C83" s="184" t="s">
        <v>497</v>
      </c>
      <c r="D83" s="187" t="s">
        <v>473</v>
      </c>
      <c r="E83" s="185"/>
      <c r="F83" s="183"/>
      <c r="G83" s="183"/>
      <c r="H83" s="186"/>
    </row>
    <row r="84" spans="1:8" x14ac:dyDescent="0.2">
      <c r="A84" s="182">
        <v>5</v>
      </c>
      <c r="B84" s="183" t="s">
        <v>524</v>
      </c>
      <c r="C84" s="184" t="s">
        <v>409</v>
      </c>
      <c r="D84" s="187" t="s">
        <v>473</v>
      </c>
      <c r="E84" s="185"/>
      <c r="F84" s="183"/>
      <c r="G84" s="183"/>
      <c r="H84" s="186"/>
    </row>
    <row r="85" spans="1:8" x14ac:dyDescent="0.2">
      <c r="A85" s="182">
        <v>6</v>
      </c>
      <c r="B85" s="183" t="s">
        <v>525</v>
      </c>
      <c r="C85" s="184" t="s">
        <v>526</v>
      </c>
      <c r="D85" s="187" t="s">
        <v>473</v>
      </c>
      <c r="E85" s="185"/>
      <c r="F85" s="183"/>
      <c r="G85" s="183"/>
      <c r="H85" s="186"/>
    </row>
    <row r="86" spans="1:8" x14ac:dyDescent="0.2">
      <c r="A86" s="182">
        <v>7</v>
      </c>
      <c r="B86" s="183" t="s">
        <v>527</v>
      </c>
      <c r="C86" s="184" t="s">
        <v>507</v>
      </c>
      <c r="D86" s="187" t="s">
        <v>473</v>
      </c>
      <c r="E86" s="185"/>
      <c r="F86" s="183"/>
      <c r="G86" s="183"/>
      <c r="H86" s="186"/>
    </row>
    <row r="87" spans="1:8" x14ac:dyDescent="0.2">
      <c r="A87" s="208" t="s">
        <v>528</v>
      </c>
      <c r="B87" s="209"/>
      <c r="C87" s="209"/>
      <c r="D87" s="209"/>
      <c r="E87" s="209"/>
      <c r="F87" s="209"/>
      <c r="G87" s="209"/>
      <c r="H87" s="210"/>
    </row>
    <row r="88" spans="1:8" x14ac:dyDescent="0.2">
      <c r="A88" s="182">
        <v>1</v>
      </c>
      <c r="B88" s="183" t="s">
        <v>529</v>
      </c>
      <c r="C88" s="184" t="s">
        <v>455</v>
      </c>
      <c r="D88" s="187" t="s">
        <v>113</v>
      </c>
      <c r="E88" s="185"/>
      <c r="F88" s="183"/>
      <c r="G88" s="183"/>
      <c r="H88" s="186"/>
    </row>
    <row r="89" spans="1:8" x14ac:dyDescent="0.2">
      <c r="A89" s="182">
        <v>2</v>
      </c>
      <c r="B89" s="183" t="s">
        <v>530</v>
      </c>
      <c r="C89" s="184" t="s">
        <v>264</v>
      </c>
      <c r="D89" s="187" t="s">
        <v>531</v>
      </c>
      <c r="E89" s="185"/>
      <c r="F89" s="183"/>
      <c r="G89" s="183"/>
      <c r="H89" s="186"/>
    </row>
    <row r="90" spans="1:8" ht="25.5" x14ac:dyDescent="0.2">
      <c r="A90" s="182">
        <v>3</v>
      </c>
      <c r="B90" s="183" t="s">
        <v>532</v>
      </c>
      <c r="C90" s="184" t="s">
        <v>264</v>
      </c>
      <c r="D90" s="187" t="s">
        <v>533</v>
      </c>
      <c r="E90" s="185"/>
      <c r="F90" s="183"/>
      <c r="G90" s="183"/>
      <c r="H90" s="186"/>
    </row>
    <row r="91" spans="1:8" x14ac:dyDescent="0.2">
      <c r="A91" s="182">
        <v>4</v>
      </c>
      <c r="B91" s="183" t="s">
        <v>534</v>
      </c>
      <c r="C91" s="184" t="s">
        <v>409</v>
      </c>
      <c r="D91" s="187" t="s">
        <v>473</v>
      </c>
      <c r="E91" s="185"/>
      <c r="F91" s="183"/>
      <c r="G91" s="183"/>
      <c r="H91" s="186"/>
    </row>
    <row r="92" spans="1:8" x14ac:dyDescent="0.2">
      <c r="A92" s="182">
        <v>5</v>
      </c>
      <c r="B92" s="183" t="s">
        <v>535</v>
      </c>
      <c r="C92" s="184" t="s">
        <v>536</v>
      </c>
      <c r="D92" s="187" t="s">
        <v>473</v>
      </c>
      <c r="E92" s="185"/>
      <c r="F92" s="183"/>
      <c r="G92" s="183"/>
      <c r="H92" s="186"/>
    </row>
    <row r="93" spans="1:8" x14ac:dyDescent="0.2">
      <c r="A93" s="182">
        <v>6</v>
      </c>
      <c r="B93" s="183" t="s">
        <v>537</v>
      </c>
      <c r="C93" s="184" t="s">
        <v>264</v>
      </c>
      <c r="D93" s="187" t="s">
        <v>538</v>
      </c>
      <c r="E93" s="185"/>
      <c r="F93" s="183"/>
      <c r="G93" s="183"/>
      <c r="H93" s="186"/>
    </row>
    <row r="94" spans="1:8" x14ac:dyDescent="0.2">
      <c r="A94" s="182">
        <v>7</v>
      </c>
      <c r="B94" s="183" t="s">
        <v>539</v>
      </c>
      <c r="C94" s="184" t="s">
        <v>540</v>
      </c>
      <c r="D94" s="187" t="s">
        <v>473</v>
      </c>
      <c r="E94" s="185"/>
      <c r="F94" s="183"/>
      <c r="G94" s="183"/>
      <c r="H94" s="186"/>
    </row>
    <row r="95" spans="1:8" x14ac:dyDescent="0.2">
      <c r="A95" s="182">
        <v>8</v>
      </c>
      <c r="B95" s="183" t="s">
        <v>541</v>
      </c>
      <c r="C95" s="184" t="s">
        <v>264</v>
      </c>
      <c r="D95" s="187" t="s">
        <v>542</v>
      </c>
      <c r="E95" s="185"/>
      <c r="F95" s="183"/>
      <c r="G95" s="183"/>
      <c r="H95" s="186"/>
    </row>
    <row r="96" spans="1:8" x14ac:dyDescent="0.2">
      <c r="A96" s="208" t="s">
        <v>543</v>
      </c>
      <c r="B96" s="209"/>
      <c r="C96" s="209"/>
      <c r="D96" s="209"/>
      <c r="E96" s="209"/>
      <c r="F96" s="209"/>
      <c r="G96" s="209"/>
      <c r="H96" s="210"/>
    </row>
    <row r="97" spans="1:8" ht="25.5" x14ac:dyDescent="0.2">
      <c r="A97" s="182">
        <v>1</v>
      </c>
      <c r="B97" s="183" t="s">
        <v>544</v>
      </c>
      <c r="C97" s="184" t="s">
        <v>540</v>
      </c>
      <c r="D97" s="187" t="s">
        <v>473</v>
      </c>
      <c r="E97" s="185"/>
      <c r="F97" s="183"/>
      <c r="G97" s="183"/>
      <c r="H97" s="186"/>
    </row>
    <row r="98" spans="1:8" x14ac:dyDescent="0.2">
      <c r="A98" s="182">
        <v>2</v>
      </c>
      <c r="B98" s="183" t="s">
        <v>545</v>
      </c>
      <c r="C98" s="184" t="s">
        <v>264</v>
      </c>
      <c r="D98" s="187" t="s">
        <v>546</v>
      </c>
      <c r="E98" s="185"/>
      <c r="F98" s="183"/>
      <c r="G98" s="183"/>
      <c r="H98" s="186"/>
    </row>
    <row r="99" spans="1:8" x14ac:dyDescent="0.2">
      <c r="A99" s="182">
        <v>3</v>
      </c>
      <c r="B99" s="183" t="s">
        <v>547</v>
      </c>
      <c r="C99" s="184" t="s">
        <v>264</v>
      </c>
      <c r="D99" s="187" t="s">
        <v>548</v>
      </c>
      <c r="E99" s="185"/>
      <c r="F99" s="183"/>
      <c r="G99" s="183"/>
      <c r="H99" s="186"/>
    </row>
    <row r="100" spans="1:8" x14ac:dyDescent="0.2">
      <c r="A100" s="182">
        <v>4</v>
      </c>
      <c r="B100" s="183" t="s">
        <v>549</v>
      </c>
      <c r="C100" s="184" t="s">
        <v>455</v>
      </c>
      <c r="D100" s="187" t="s">
        <v>113</v>
      </c>
      <c r="E100" s="185"/>
      <c r="F100" s="183"/>
      <c r="G100" s="183"/>
      <c r="H100" s="186"/>
    </row>
    <row r="101" spans="1:8" x14ac:dyDescent="0.2">
      <c r="A101" s="182">
        <v>5</v>
      </c>
      <c r="B101" s="183" t="s">
        <v>550</v>
      </c>
      <c r="C101" s="184" t="s">
        <v>18</v>
      </c>
      <c r="D101" s="187" t="s">
        <v>458</v>
      </c>
      <c r="E101" s="185"/>
      <c r="F101" s="183"/>
      <c r="G101" s="183"/>
      <c r="H101" s="186"/>
    </row>
    <row r="102" spans="1:8" x14ac:dyDescent="0.2">
      <c r="A102" s="182">
        <v>6</v>
      </c>
      <c r="B102" s="183" t="s">
        <v>551</v>
      </c>
      <c r="C102" s="184" t="s">
        <v>552</v>
      </c>
      <c r="D102" s="187" t="s">
        <v>458</v>
      </c>
      <c r="E102" s="185"/>
      <c r="F102" s="183"/>
      <c r="G102" s="183"/>
      <c r="H102" s="186"/>
    </row>
    <row r="103" spans="1:8" ht="25.5" x14ac:dyDescent="0.2">
      <c r="A103" s="182">
        <v>7</v>
      </c>
      <c r="B103" s="183" t="s">
        <v>553</v>
      </c>
      <c r="C103" s="184" t="s">
        <v>264</v>
      </c>
      <c r="D103" s="187" t="s">
        <v>554</v>
      </c>
      <c r="E103" s="185"/>
      <c r="F103" s="183"/>
      <c r="G103" s="183"/>
      <c r="H103" s="186"/>
    </row>
    <row r="104" spans="1:8" x14ac:dyDescent="0.2">
      <c r="A104" s="182">
        <v>8</v>
      </c>
      <c r="B104" s="183" t="s">
        <v>555</v>
      </c>
      <c r="C104" s="184" t="s">
        <v>455</v>
      </c>
      <c r="D104" s="187" t="s">
        <v>456</v>
      </c>
      <c r="E104" s="185"/>
      <c r="F104" s="183"/>
      <c r="G104" s="183"/>
      <c r="H104" s="186"/>
    </row>
    <row r="105" spans="1:8" x14ac:dyDescent="0.2">
      <c r="A105" s="182">
        <v>9</v>
      </c>
      <c r="B105" s="183" t="s">
        <v>556</v>
      </c>
      <c r="C105" s="184" t="s">
        <v>540</v>
      </c>
      <c r="D105" s="187">
        <v>50</v>
      </c>
      <c r="E105" s="185"/>
      <c r="F105" s="183"/>
      <c r="G105" s="183"/>
      <c r="H105" s="186"/>
    </row>
    <row r="106" spans="1:8" ht="25.5" x14ac:dyDescent="0.2">
      <c r="A106" s="182">
        <v>10</v>
      </c>
      <c r="B106" s="183" t="s">
        <v>557</v>
      </c>
      <c r="C106" s="184" t="s">
        <v>455</v>
      </c>
      <c r="D106" s="187" t="s">
        <v>456</v>
      </c>
      <c r="E106" s="185"/>
      <c r="F106" s="183"/>
      <c r="G106" s="183"/>
      <c r="H106" s="186"/>
    </row>
    <row r="107" spans="1:8" ht="25.5" x14ac:dyDescent="0.2">
      <c r="A107" s="182">
        <v>11</v>
      </c>
      <c r="B107" s="183" t="s">
        <v>558</v>
      </c>
      <c r="C107" s="184" t="s">
        <v>264</v>
      </c>
      <c r="D107" s="187" t="s">
        <v>559</v>
      </c>
      <c r="E107" s="185"/>
      <c r="F107" s="183"/>
      <c r="G107" s="183"/>
      <c r="H107" s="186"/>
    </row>
    <row r="108" spans="1:8" x14ac:dyDescent="0.2">
      <c r="A108" s="182">
        <v>12</v>
      </c>
      <c r="B108" s="183" t="s">
        <v>560</v>
      </c>
      <c r="C108" s="184" t="s">
        <v>455</v>
      </c>
      <c r="D108" s="187" t="s">
        <v>456</v>
      </c>
      <c r="E108" s="185"/>
      <c r="F108" s="183"/>
      <c r="G108" s="183"/>
      <c r="H108" s="186"/>
    </row>
    <row r="109" spans="1:8" ht="25.5" x14ac:dyDescent="0.2">
      <c r="A109" s="182">
        <v>13</v>
      </c>
      <c r="B109" s="183" t="s">
        <v>561</v>
      </c>
      <c r="C109" s="184" t="s">
        <v>264</v>
      </c>
      <c r="D109" s="187" t="s">
        <v>562</v>
      </c>
      <c r="E109" s="185"/>
      <c r="F109" s="183"/>
      <c r="G109" s="183"/>
      <c r="H109" s="186"/>
    </row>
    <row r="110" spans="1:8" ht="38.25" x14ac:dyDescent="0.2">
      <c r="A110" s="182">
        <v>14</v>
      </c>
      <c r="B110" s="183" t="s">
        <v>563</v>
      </c>
      <c r="C110" s="184" t="s">
        <v>552</v>
      </c>
      <c r="D110" s="187" t="s">
        <v>564</v>
      </c>
      <c r="E110" s="185"/>
      <c r="F110" s="183"/>
      <c r="G110" s="183"/>
      <c r="H110" s="186"/>
    </row>
    <row r="111" spans="1:8" x14ac:dyDescent="0.2">
      <c r="A111" s="189"/>
      <c r="B111" s="216" t="s">
        <v>565</v>
      </c>
      <c r="C111" s="216"/>
      <c r="D111" s="216"/>
      <c r="E111" s="216"/>
      <c r="F111" s="216"/>
      <c r="G111" s="216"/>
      <c r="H111" s="217"/>
    </row>
    <row r="112" spans="1:8" x14ac:dyDescent="0.2">
      <c r="A112" s="208" t="s">
        <v>566</v>
      </c>
      <c r="B112" s="209"/>
      <c r="C112" s="209"/>
      <c r="D112" s="209"/>
      <c r="E112" s="209"/>
      <c r="F112" s="209"/>
      <c r="G112" s="209"/>
      <c r="H112" s="210"/>
    </row>
    <row r="113" spans="1:8" x14ac:dyDescent="0.2">
      <c r="A113" s="182">
        <v>1</v>
      </c>
      <c r="B113" s="183" t="s">
        <v>567</v>
      </c>
      <c r="C113" s="184" t="s">
        <v>568</v>
      </c>
      <c r="D113" s="187" t="s">
        <v>569</v>
      </c>
      <c r="E113" s="185"/>
      <c r="F113" s="183"/>
      <c r="G113" s="183"/>
      <c r="H113" s="186"/>
    </row>
    <row r="114" spans="1:8" x14ac:dyDescent="0.2">
      <c r="A114" s="182">
        <v>2</v>
      </c>
      <c r="B114" s="183" t="s">
        <v>570</v>
      </c>
      <c r="C114" s="184" t="s">
        <v>264</v>
      </c>
      <c r="D114" s="187" t="s">
        <v>571</v>
      </c>
      <c r="E114" s="185"/>
      <c r="F114" s="183"/>
      <c r="G114" s="183"/>
      <c r="H114" s="186"/>
    </row>
    <row r="115" spans="1:8" x14ac:dyDescent="0.2">
      <c r="A115" s="182">
        <v>3</v>
      </c>
      <c r="B115" s="183" t="s">
        <v>572</v>
      </c>
      <c r="C115" s="184" t="s">
        <v>455</v>
      </c>
      <c r="D115" s="187" t="s">
        <v>456</v>
      </c>
      <c r="E115" s="185"/>
      <c r="F115" s="183"/>
      <c r="G115" s="183"/>
      <c r="H115" s="186"/>
    </row>
    <row r="116" spans="1:8" x14ac:dyDescent="0.2">
      <c r="A116" s="182">
        <v>4</v>
      </c>
      <c r="B116" s="183" t="s">
        <v>573</v>
      </c>
      <c r="C116" s="184" t="s">
        <v>574</v>
      </c>
      <c r="D116" s="187" t="s">
        <v>575</v>
      </c>
      <c r="E116" s="185"/>
      <c r="F116" s="183"/>
      <c r="G116" s="183"/>
      <c r="H116" s="186"/>
    </row>
    <row r="117" spans="1:8" ht="25.5" x14ac:dyDescent="0.2">
      <c r="A117" s="182">
        <v>5</v>
      </c>
      <c r="B117" s="183" t="s">
        <v>576</v>
      </c>
      <c r="C117" s="184" t="s">
        <v>455</v>
      </c>
      <c r="D117" s="187" t="s">
        <v>456</v>
      </c>
      <c r="E117" s="185"/>
      <c r="F117" s="183"/>
      <c r="G117" s="183"/>
      <c r="H117" s="186"/>
    </row>
    <row r="118" spans="1:8" x14ac:dyDescent="0.2">
      <c r="A118" s="182">
        <v>6</v>
      </c>
      <c r="B118" s="183" t="s">
        <v>577</v>
      </c>
      <c r="C118" s="184" t="s">
        <v>455</v>
      </c>
      <c r="D118" s="187" t="s">
        <v>456</v>
      </c>
      <c r="E118" s="185"/>
      <c r="F118" s="183"/>
      <c r="G118" s="183"/>
      <c r="H118" s="186"/>
    </row>
    <row r="119" spans="1:8" x14ac:dyDescent="0.2">
      <c r="A119" s="182">
        <v>7</v>
      </c>
      <c r="B119" s="183" t="s">
        <v>578</v>
      </c>
      <c r="C119" s="184" t="s">
        <v>579</v>
      </c>
      <c r="D119" s="187" t="s">
        <v>580</v>
      </c>
      <c r="E119" s="185"/>
      <c r="F119" s="183"/>
      <c r="G119" s="183"/>
      <c r="H119" s="186"/>
    </row>
    <row r="120" spans="1:8" x14ac:dyDescent="0.2">
      <c r="A120" s="182">
        <v>8</v>
      </c>
      <c r="B120" s="183" t="s">
        <v>581</v>
      </c>
      <c r="C120" s="184" t="s">
        <v>14</v>
      </c>
      <c r="D120" s="187" t="s">
        <v>473</v>
      </c>
      <c r="E120" s="185"/>
      <c r="F120" s="183"/>
      <c r="G120" s="183"/>
      <c r="H120" s="186"/>
    </row>
    <row r="121" spans="1:8" ht="25.5" x14ac:dyDescent="0.2">
      <c r="A121" s="182">
        <v>9</v>
      </c>
      <c r="B121" s="183" t="s">
        <v>582</v>
      </c>
      <c r="C121" s="184" t="s">
        <v>14</v>
      </c>
      <c r="D121" s="187" t="s">
        <v>473</v>
      </c>
      <c r="E121" s="185"/>
      <c r="F121" s="183"/>
      <c r="G121" s="183"/>
      <c r="H121" s="186"/>
    </row>
    <row r="122" spans="1:8" x14ac:dyDescent="0.2">
      <c r="A122" s="182">
        <v>10</v>
      </c>
      <c r="B122" s="183" t="s">
        <v>583</v>
      </c>
      <c r="C122" s="184" t="s">
        <v>264</v>
      </c>
      <c r="D122" s="187" t="s">
        <v>473</v>
      </c>
      <c r="E122" s="185"/>
      <c r="F122" s="183"/>
      <c r="G122" s="183"/>
      <c r="H122" s="186"/>
    </row>
    <row r="123" spans="1:8" x14ac:dyDescent="0.2">
      <c r="A123" s="182">
        <v>11</v>
      </c>
      <c r="B123" s="183" t="s">
        <v>584</v>
      </c>
      <c r="C123" s="184" t="s">
        <v>14</v>
      </c>
      <c r="D123" s="187" t="s">
        <v>473</v>
      </c>
      <c r="E123" s="185"/>
      <c r="F123" s="183"/>
      <c r="G123" s="183"/>
      <c r="H123" s="186"/>
    </row>
    <row r="124" spans="1:8" ht="25.5" x14ac:dyDescent="0.2">
      <c r="A124" s="182">
        <v>12</v>
      </c>
      <c r="B124" s="183" t="s">
        <v>585</v>
      </c>
      <c r="C124" s="184" t="s">
        <v>14</v>
      </c>
      <c r="D124" s="187" t="s">
        <v>473</v>
      </c>
      <c r="E124" s="185"/>
      <c r="F124" s="183"/>
      <c r="G124" s="183"/>
      <c r="H124" s="186"/>
    </row>
    <row r="125" spans="1:8" x14ac:dyDescent="0.2">
      <c r="A125" s="182">
        <v>13</v>
      </c>
      <c r="B125" s="183" t="s">
        <v>586</v>
      </c>
      <c r="C125" s="184" t="s">
        <v>540</v>
      </c>
      <c r="D125" s="187" t="s">
        <v>473</v>
      </c>
      <c r="E125" s="185"/>
      <c r="F125" s="183"/>
      <c r="G125" s="183"/>
      <c r="H125" s="186"/>
    </row>
    <row r="126" spans="1:8" x14ac:dyDescent="0.2">
      <c r="A126" s="182">
        <v>14</v>
      </c>
      <c r="B126" s="183" t="s">
        <v>587</v>
      </c>
      <c r="C126" s="184" t="s">
        <v>455</v>
      </c>
      <c r="D126" s="187" t="s">
        <v>473</v>
      </c>
      <c r="E126" s="185"/>
      <c r="F126" s="183"/>
      <c r="G126" s="183"/>
      <c r="H126" s="186"/>
    </row>
    <row r="127" spans="1:8" x14ac:dyDescent="0.2">
      <c r="A127" s="182">
        <v>15</v>
      </c>
      <c r="B127" s="183" t="s">
        <v>588</v>
      </c>
      <c r="C127" s="184" t="s">
        <v>488</v>
      </c>
      <c r="D127" s="187" t="s">
        <v>589</v>
      </c>
      <c r="E127" s="185"/>
      <c r="F127" s="183"/>
      <c r="G127" s="183"/>
      <c r="H127" s="186"/>
    </row>
    <row r="128" spans="1:8" x14ac:dyDescent="0.2">
      <c r="A128" s="208" t="s">
        <v>590</v>
      </c>
      <c r="B128" s="209"/>
      <c r="C128" s="209"/>
      <c r="D128" s="209"/>
      <c r="E128" s="209"/>
      <c r="F128" s="209"/>
      <c r="G128" s="209"/>
      <c r="H128" s="210"/>
    </row>
    <row r="129" spans="1:8" x14ac:dyDescent="0.2">
      <c r="A129" s="182">
        <v>1</v>
      </c>
      <c r="B129" s="183" t="s">
        <v>429</v>
      </c>
      <c r="C129" s="184" t="s">
        <v>264</v>
      </c>
      <c r="D129" s="187" t="s">
        <v>430</v>
      </c>
      <c r="E129" s="185"/>
      <c r="F129" s="183"/>
      <c r="G129" s="183"/>
      <c r="H129" s="186"/>
    </row>
    <row r="130" spans="1:8" x14ac:dyDescent="0.2">
      <c r="A130" s="182">
        <v>2</v>
      </c>
      <c r="B130" s="183" t="s">
        <v>591</v>
      </c>
      <c r="C130" s="184" t="s">
        <v>264</v>
      </c>
      <c r="D130" s="187" t="s">
        <v>592</v>
      </c>
      <c r="E130" s="185"/>
      <c r="F130" s="183"/>
      <c r="G130" s="183"/>
      <c r="H130" s="186"/>
    </row>
    <row r="131" spans="1:8" x14ac:dyDescent="0.2">
      <c r="A131" s="182">
        <v>3</v>
      </c>
      <c r="B131" s="183" t="s">
        <v>593</v>
      </c>
      <c r="C131" s="184" t="s">
        <v>455</v>
      </c>
      <c r="D131" s="187" t="s">
        <v>113</v>
      </c>
      <c r="E131" s="185"/>
      <c r="F131" s="183"/>
      <c r="G131" s="183"/>
      <c r="H131" s="186"/>
    </row>
    <row r="132" spans="1:8" x14ac:dyDescent="0.2">
      <c r="A132" s="182">
        <v>4</v>
      </c>
      <c r="B132" s="183" t="s">
        <v>594</v>
      </c>
      <c r="C132" s="184" t="s">
        <v>455</v>
      </c>
      <c r="D132" s="187" t="s">
        <v>113</v>
      </c>
      <c r="E132" s="185"/>
      <c r="F132" s="183"/>
      <c r="G132" s="183"/>
      <c r="H132" s="186"/>
    </row>
    <row r="133" spans="1:8" x14ac:dyDescent="0.2">
      <c r="A133" s="182">
        <v>5</v>
      </c>
      <c r="B133" s="183" t="s">
        <v>595</v>
      </c>
      <c r="C133" s="184" t="s">
        <v>441</v>
      </c>
      <c r="D133" s="187" t="s">
        <v>458</v>
      </c>
      <c r="E133" s="185"/>
      <c r="F133" s="183"/>
      <c r="G133" s="183"/>
      <c r="H133" s="186"/>
    </row>
    <row r="134" spans="1:8" x14ac:dyDescent="0.2">
      <c r="A134" s="182">
        <v>6</v>
      </c>
      <c r="B134" s="183" t="s">
        <v>596</v>
      </c>
      <c r="C134" s="184" t="s">
        <v>455</v>
      </c>
      <c r="D134" s="187" t="s">
        <v>113</v>
      </c>
      <c r="E134" s="185"/>
      <c r="F134" s="183"/>
      <c r="G134" s="183"/>
      <c r="H134" s="186"/>
    </row>
    <row r="135" spans="1:8" x14ac:dyDescent="0.2">
      <c r="A135" s="182">
        <v>7</v>
      </c>
      <c r="B135" s="183" t="s">
        <v>597</v>
      </c>
      <c r="C135" s="184" t="s">
        <v>455</v>
      </c>
      <c r="D135" s="187" t="s">
        <v>456</v>
      </c>
      <c r="E135" s="185"/>
      <c r="F135" s="183"/>
      <c r="G135" s="183"/>
      <c r="H135" s="186"/>
    </row>
    <row r="136" spans="1:8" x14ac:dyDescent="0.2">
      <c r="A136" s="208" t="s">
        <v>598</v>
      </c>
      <c r="B136" s="209"/>
      <c r="C136" s="209"/>
      <c r="D136" s="209"/>
      <c r="E136" s="209"/>
      <c r="F136" s="209"/>
      <c r="G136" s="209"/>
      <c r="H136" s="210"/>
    </row>
    <row r="137" spans="1:8" ht="25.5" x14ac:dyDescent="0.2">
      <c r="A137" s="182">
        <v>1</v>
      </c>
      <c r="B137" s="183" t="s">
        <v>599</v>
      </c>
      <c r="C137" s="184" t="s">
        <v>264</v>
      </c>
      <c r="D137" s="187" t="s">
        <v>600</v>
      </c>
      <c r="E137" s="185"/>
      <c r="F137" s="183"/>
      <c r="G137" s="183"/>
      <c r="H137" s="186"/>
    </row>
    <row r="138" spans="1:8" ht="25.5" x14ac:dyDescent="0.2">
      <c r="A138" s="182">
        <v>2</v>
      </c>
      <c r="B138" s="183" t="s">
        <v>601</v>
      </c>
      <c r="C138" s="184" t="s">
        <v>455</v>
      </c>
      <c r="D138" s="187" t="s">
        <v>113</v>
      </c>
      <c r="E138" s="185"/>
      <c r="F138" s="183"/>
      <c r="G138" s="183"/>
      <c r="H138" s="186"/>
    </row>
    <row r="139" spans="1:8" x14ac:dyDescent="0.2">
      <c r="A139" s="182">
        <v>3</v>
      </c>
      <c r="B139" s="183" t="s">
        <v>602</v>
      </c>
      <c r="C139" s="184" t="s">
        <v>455</v>
      </c>
      <c r="D139" s="187" t="s">
        <v>456</v>
      </c>
      <c r="E139" s="185"/>
      <c r="F139" s="183"/>
      <c r="G139" s="183"/>
      <c r="H139" s="186"/>
    </row>
    <row r="140" spans="1:8" x14ac:dyDescent="0.2">
      <c r="A140" s="182">
        <v>4</v>
      </c>
      <c r="B140" s="183" t="s">
        <v>603</v>
      </c>
      <c r="C140" s="184" t="s">
        <v>455</v>
      </c>
      <c r="D140" s="187" t="s">
        <v>456</v>
      </c>
      <c r="E140" s="185"/>
      <c r="F140" s="183"/>
      <c r="G140" s="183"/>
      <c r="H140" s="186"/>
    </row>
    <row r="141" spans="1:8" x14ac:dyDescent="0.2">
      <c r="A141" s="182">
        <v>5</v>
      </c>
      <c r="B141" s="183" t="s">
        <v>604</v>
      </c>
      <c r="C141" s="184" t="s">
        <v>455</v>
      </c>
      <c r="D141" s="187" t="s">
        <v>456</v>
      </c>
      <c r="E141" s="185"/>
      <c r="F141" s="183"/>
      <c r="G141" s="183"/>
      <c r="H141" s="186"/>
    </row>
    <row r="142" spans="1:8" x14ac:dyDescent="0.2">
      <c r="A142" s="182">
        <v>6</v>
      </c>
      <c r="B142" s="183" t="s">
        <v>605</v>
      </c>
      <c r="C142" s="184" t="s">
        <v>455</v>
      </c>
      <c r="D142" s="187" t="s">
        <v>456</v>
      </c>
      <c r="E142" s="185"/>
      <c r="F142" s="183"/>
      <c r="G142" s="183"/>
      <c r="H142" s="186"/>
    </row>
    <row r="143" spans="1:8" ht="25.5" x14ac:dyDescent="0.2">
      <c r="A143" s="182">
        <v>7</v>
      </c>
      <c r="B143" s="183" t="s">
        <v>606</v>
      </c>
      <c r="C143" s="184" t="s">
        <v>455</v>
      </c>
      <c r="D143" s="187" t="s">
        <v>456</v>
      </c>
      <c r="E143" s="185"/>
      <c r="F143" s="183"/>
      <c r="G143" s="183"/>
      <c r="H143" s="186"/>
    </row>
    <row r="144" spans="1:8" x14ac:dyDescent="0.2">
      <c r="A144" s="182">
        <v>8</v>
      </c>
      <c r="B144" s="183" t="s">
        <v>607</v>
      </c>
      <c r="C144" s="184" t="s">
        <v>455</v>
      </c>
      <c r="D144" s="187" t="s">
        <v>456</v>
      </c>
      <c r="E144" s="185"/>
      <c r="F144" s="183"/>
      <c r="G144" s="183"/>
      <c r="H144" s="186"/>
    </row>
    <row r="145" spans="1:8" ht="25.5" x14ac:dyDescent="0.2">
      <c r="A145" s="182">
        <v>9</v>
      </c>
      <c r="B145" s="183" t="s">
        <v>608</v>
      </c>
      <c r="C145" s="184" t="s">
        <v>264</v>
      </c>
      <c r="D145" s="187" t="s">
        <v>609</v>
      </c>
      <c r="E145" s="185"/>
      <c r="F145" s="183"/>
      <c r="G145" s="183"/>
      <c r="H145" s="186"/>
    </row>
    <row r="146" spans="1:8" ht="25.5" x14ac:dyDescent="0.2">
      <c r="A146" s="182">
        <v>10</v>
      </c>
      <c r="B146" s="183" t="s">
        <v>610</v>
      </c>
      <c r="C146" s="184" t="s">
        <v>455</v>
      </c>
      <c r="D146" s="187" t="s">
        <v>473</v>
      </c>
      <c r="E146" s="185"/>
      <c r="F146" s="183"/>
      <c r="G146" s="183"/>
      <c r="H146" s="186"/>
    </row>
    <row r="147" spans="1:8" x14ac:dyDescent="0.2">
      <c r="A147" s="208" t="s">
        <v>611</v>
      </c>
      <c r="B147" s="209"/>
      <c r="C147" s="209"/>
      <c r="D147" s="209"/>
      <c r="E147" s="209"/>
      <c r="F147" s="209"/>
      <c r="G147" s="209"/>
      <c r="H147" s="210"/>
    </row>
    <row r="148" spans="1:8" x14ac:dyDescent="0.2">
      <c r="A148" s="182">
        <v>1</v>
      </c>
      <c r="B148" s="183" t="s">
        <v>612</v>
      </c>
      <c r="C148" s="184" t="s">
        <v>455</v>
      </c>
      <c r="D148" s="187" t="s">
        <v>113</v>
      </c>
      <c r="E148" s="185"/>
      <c r="F148" s="183"/>
      <c r="G148" s="183"/>
      <c r="H148" s="186"/>
    </row>
    <row r="149" spans="1:8" ht="25.5" x14ac:dyDescent="0.2">
      <c r="A149" s="182">
        <v>2</v>
      </c>
      <c r="B149" s="183" t="s">
        <v>613</v>
      </c>
      <c r="C149" s="184" t="s">
        <v>264</v>
      </c>
      <c r="D149" s="187" t="s">
        <v>614</v>
      </c>
      <c r="E149" s="185"/>
      <c r="F149" s="183"/>
      <c r="G149" s="183"/>
      <c r="H149" s="186"/>
    </row>
    <row r="150" spans="1:8" ht="25.5" x14ac:dyDescent="0.2">
      <c r="A150" s="182">
        <v>3</v>
      </c>
      <c r="B150" s="183" t="s">
        <v>615</v>
      </c>
      <c r="C150" s="184" t="s">
        <v>455</v>
      </c>
      <c r="D150" s="187" t="s">
        <v>456</v>
      </c>
      <c r="E150" s="185"/>
      <c r="F150" s="183"/>
      <c r="G150" s="183"/>
      <c r="H150" s="186"/>
    </row>
    <row r="151" spans="1:8" ht="25.5" x14ac:dyDescent="0.2">
      <c r="A151" s="182">
        <v>4</v>
      </c>
      <c r="B151" s="183" t="s">
        <v>616</v>
      </c>
      <c r="C151" s="184" t="s">
        <v>455</v>
      </c>
      <c r="D151" s="187" t="s">
        <v>456</v>
      </c>
      <c r="E151" s="185"/>
      <c r="F151" s="183"/>
      <c r="G151" s="183"/>
      <c r="H151" s="186"/>
    </row>
    <row r="152" spans="1:8" ht="25.5" x14ac:dyDescent="0.2">
      <c r="A152" s="182">
        <v>5</v>
      </c>
      <c r="B152" s="183" t="s">
        <v>617</v>
      </c>
      <c r="C152" s="184" t="s">
        <v>264</v>
      </c>
      <c r="D152" s="187" t="s">
        <v>618</v>
      </c>
      <c r="E152" s="185"/>
      <c r="F152" s="183"/>
      <c r="G152" s="183"/>
      <c r="H152" s="186"/>
    </row>
    <row r="153" spans="1:8" x14ac:dyDescent="0.2">
      <c r="A153" s="182">
        <v>6</v>
      </c>
      <c r="B153" s="183" t="s">
        <v>619</v>
      </c>
      <c r="C153" s="184" t="s">
        <v>455</v>
      </c>
      <c r="D153" s="187" t="s">
        <v>473</v>
      </c>
      <c r="E153" s="185"/>
      <c r="F153" s="183"/>
      <c r="G153" s="183"/>
      <c r="H153" s="186"/>
    </row>
    <row r="154" spans="1:8" x14ac:dyDescent="0.2">
      <c r="A154" s="182">
        <v>7</v>
      </c>
      <c r="B154" s="183" t="s">
        <v>620</v>
      </c>
      <c r="C154" s="184" t="s">
        <v>455</v>
      </c>
      <c r="D154" s="187" t="s">
        <v>473</v>
      </c>
      <c r="E154" s="185"/>
      <c r="F154" s="183"/>
      <c r="G154" s="183"/>
      <c r="H154" s="186"/>
    </row>
    <row r="155" spans="1:8" x14ac:dyDescent="0.2">
      <c r="A155" s="208" t="s">
        <v>621</v>
      </c>
      <c r="B155" s="209"/>
      <c r="C155" s="209"/>
      <c r="D155" s="209"/>
      <c r="E155" s="209"/>
      <c r="F155" s="209"/>
      <c r="G155" s="209"/>
      <c r="H155" s="210"/>
    </row>
    <row r="156" spans="1:8" x14ac:dyDescent="0.2">
      <c r="A156" s="182">
        <v>1</v>
      </c>
      <c r="B156" s="183" t="s">
        <v>622</v>
      </c>
      <c r="C156" s="184" t="s">
        <v>455</v>
      </c>
      <c r="D156" s="187" t="s">
        <v>456</v>
      </c>
      <c r="E156" s="185"/>
      <c r="F156" s="183"/>
      <c r="G156" s="183"/>
      <c r="H156" s="186"/>
    </row>
    <row r="157" spans="1:8" x14ac:dyDescent="0.2">
      <c r="A157" s="182">
        <v>2</v>
      </c>
      <c r="B157" s="183" t="s">
        <v>623</v>
      </c>
      <c r="C157" s="184" t="s">
        <v>624</v>
      </c>
      <c r="D157" s="187" t="s">
        <v>580</v>
      </c>
      <c r="E157" s="185"/>
      <c r="F157" s="183"/>
      <c r="G157" s="183"/>
      <c r="H157" s="186"/>
    </row>
    <row r="158" spans="1:8" x14ac:dyDescent="0.2">
      <c r="A158" s="182">
        <v>3</v>
      </c>
      <c r="B158" s="183" t="s">
        <v>625</v>
      </c>
      <c r="C158" s="184" t="s">
        <v>455</v>
      </c>
      <c r="D158" s="187" t="s">
        <v>456</v>
      </c>
      <c r="E158" s="185"/>
      <c r="F158" s="183"/>
      <c r="G158" s="183"/>
      <c r="H158" s="186"/>
    </row>
    <row r="159" spans="1:8" x14ac:dyDescent="0.2">
      <c r="A159" s="182">
        <v>4</v>
      </c>
      <c r="B159" s="183" t="s">
        <v>626</v>
      </c>
      <c r="C159" s="184" t="s">
        <v>264</v>
      </c>
      <c r="D159" s="187" t="s">
        <v>627</v>
      </c>
      <c r="E159" s="185"/>
      <c r="F159" s="183"/>
      <c r="G159" s="183"/>
      <c r="H159" s="186"/>
    </row>
    <row r="160" spans="1:8" x14ac:dyDescent="0.2">
      <c r="A160" s="182">
        <v>5</v>
      </c>
      <c r="B160" s="183" t="s">
        <v>628</v>
      </c>
      <c r="C160" s="184" t="s">
        <v>264</v>
      </c>
      <c r="D160" s="187" t="s">
        <v>629</v>
      </c>
      <c r="E160" s="185"/>
      <c r="F160" s="183"/>
      <c r="G160" s="183"/>
      <c r="H160" s="186"/>
    </row>
    <row r="161" spans="1:8" x14ac:dyDescent="0.2">
      <c r="A161" s="182">
        <v>6</v>
      </c>
      <c r="B161" s="183" t="s">
        <v>630</v>
      </c>
      <c r="C161" s="184" t="s">
        <v>455</v>
      </c>
      <c r="D161" s="187" t="s">
        <v>456</v>
      </c>
      <c r="E161" s="185"/>
      <c r="F161" s="183"/>
      <c r="G161" s="183"/>
      <c r="H161" s="186"/>
    </row>
    <row r="162" spans="1:8" x14ac:dyDescent="0.2">
      <c r="A162" s="182">
        <v>7</v>
      </c>
      <c r="B162" s="183" t="s">
        <v>631</v>
      </c>
      <c r="C162" s="184" t="s">
        <v>409</v>
      </c>
      <c r="D162" s="187" t="s">
        <v>632</v>
      </c>
      <c r="E162" s="185"/>
      <c r="F162" s="183"/>
      <c r="G162" s="183"/>
      <c r="H162" s="186"/>
    </row>
    <row r="163" spans="1:8" x14ac:dyDescent="0.2">
      <c r="A163" s="182">
        <v>8</v>
      </c>
      <c r="B163" s="183" t="s">
        <v>633</v>
      </c>
      <c r="C163" s="184" t="s">
        <v>409</v>
      </c>
      <c r="D163" s="187" t="s">
        <v>634</v>
      </c>
      <c r="E163" s="185"/>
      <c r="F163" s="183"/>
      <c r="G163" s="183"/>
      <c r="H163" s="186"/>
    </row>
    <row r="164" spans="1:8" ht="25.5" x14ac:dyDescent="0.2">
      <c r="A164" s="182">
        <v>9</v>
      </c>
      <c r="B164" s="183" t="s">
        <v>635</v>
      </c>
      <c r="C164" s="184" t="s">
        <v>455</v>
      </c>
      <c r="D164" s="187" t="s">
        <v>456</v>
      </c>
      <c r="E164" s="185"/>
      <c r="F164" s="183"/>
      <c r="G164" s="183"/>
      <c r="H164" s="186"/>
    </row>
    <row r="165" spans="1:8" x14ac:dyDescent="0.2">
      <c r="A165" s="182">
        <v>10</v>
      </c>
      <c r="B165" s="183" t="s">
        <v>636</v>
      </c>
      <c r="C165" s="184" t="s">
        <v>409</v>
      </c>
      <c r="D165" s="187" t="s">
        <v>637</v>
      </c>
      <c r="E165" s="185"/>
      <c r="F165" s="183"/>
      <c r="G165" s="183"/>
      <c r="H165" s="186"/>
    </row>
    <row r="166" spans="1:8" x14ac:dyDescent="0.2">
      <c r="A166" s="182">
        <v>11</v>
      </c>
      <c r="B166" s="183" t="s">
        <v>638</v>
      </c>
      <c r="C166" s="184" t="s">
        <v>264</v>
      </c>
      <c r="D166" s="187" t="s">
        <v>639</v>
      </c>
      <c r="E166" s="185"/>
      <c r="F166" s="183"/>
      <c r="G166" s="183"/>
      <c r="H166" s="186"/>
    </row>
    <row r="167" spans="1:8" ht="25.5" x14ac:dyDescent="0.2">
      <c r="A167" s="182">
        <v>12</v>
      </c>
      <c r="B167" s="183" t="s">
        <v>640</v>
      </c>
      <c r="C167" s="184" t="s">
        <v>641</v>
      </c>
      <c r="D167" s="187" t="s">
        <v>642</v>
      </c>
      <c r="E167" s="185"/>
      <c r="F167" s="183"/>
      <c r="G167" s="183"/>
      <c r="H167" s="186"/>
    </row>
    <row r="168" spans="1:8" ht="25.5" x14ac:dyDescent="0.2">
      <c r="A168" s="182">
        <v>13</v>
      </c>
      <c r="B168" s="183" t="s">
        <v>643</v>
      </c>
      <c r="C168" s="184" t="s">
        <v>455</v>
      </c>
      <c r="D168" s="187" t="s">
        <v>456</v>
      </c>
      <c r="E168" s="185"/>
      <c r="F168" s="183"/>
      <c r="G168" s="183"/>
      <c r="H168" s="186"/>
    </row>
    <row r="169" spans="1:8" x14ac:dyDescent="0.2">
      <c r="A169" s="182">
        <v>14</v>
      </c>
      <c r="B169" s="183" t="s">
        <v>644</v>
      </c>
      <c r="C169" s="184" t="s">
        <v>455</v>
      </c>
      <c r="D169" s="187" t="s">
        <v>456</v>
      </c>
      <c r="E169" s="185"/>
      <c r="F169" s="183"/>
      <c r="G169" s="183"/>
      <c r="H169" s="186"/>
    </row>
    <row r="170" spans="1:8" ht="25.5" x14ac:dyDescent="0.2">
      <c r="A170" s="182">
        <v>15</v>
      </c>
      <c r="B170" s="183" t="s">
        <v>645</v>
      </c>
      <c r="C170" s="184" t="s">
        <v>455</v>
      </c>
      <c r="D170" s="187" t="s">
        <v>456</v>
      </c>
      <c r="E170" s="185"/>
      <c r="F170" s="183"/>
      <c r="G170" s="183"/>
      <c r="H170" s="186"/>
    </row>
    <row r="171" spans="1:8" ht="25.5" x14ac:dyDescent="0.2">
      <c r="A171" s="182">
        <v>16</v>
      </c>
      <c r="B171" s="183" t="s">
        <v>646</v>
      </c>
      <c r="C171" s="184" t="s">
        <v>455</v>
      </c>
      <c r="D171" s="187" t="s">
        <v>456</v>
      </c>
      <c r="E171" s="185"/>
      <c r="F171" s="183"/>
      <c r="G171" s="183"/>
      <c r="H171" s="186"/>
    </row>
    <row r="172" spans="1:8" x14ac:dyDescent="0.2">
      <c r="A172" s="182">
        <v>17</v>
      </c>
      <c r="B172" s="183" t="s">
        <v>647</v>
      </c>
      <c r="C172" s="184" t="s">
        <v>455</v>
      </c>
      <c r="D172" s="187" t="s">
        <v>473</v>
      </c>
      <c r="E172" s="185"/>
      <c r="F172" s="183"/>
      <c r="G172" s="183"/>
      <c r="H172" s="186"/>
    </row>
    <row r="173" spans="1:8" x14ac:dyDescent="0.2">
      <c r="A173" s="182">
        <v>18</v>
      </c>
      <c r="B173" s="183" t="s">
        <v>648</v>
      </c>
      <c r="C173" s="184" t="s">
        <v>409</v>
      </c>
      <c r="D173" s="187" t="s">
        <v>649</v>
      </c>
      <c r="E173" s="185"/>
      <c r="F173" s="183"/>
      <c r="G173" s="183"/>
      <c r="H173" s="186"/>
    </row>
    <row r="174" spans="1:8" x14ac:dyDescent="0.2">
      <c r="A174" s="208" t="s">
        <v>650</v>
      </c>
      <c r="B174" s="209"/>
      <c r="C174" s="209"/>
      <c r="D174" s="209"/>
      <c r="E174" s="209"/>
      <c r="F174" s="209"/>
      <c r="G174" s="209"/>
      <c r="H174" s="210"/>
    </row>
    <row r="175" spans="1:8" x14ac:dyDescent="0.2">
      <c r="A175" s="182">
        <v>1</v>
      </c>
      <c r="B175" s="183" t="s">
        <v>651</v>
      </c>
      <c r="C175" s="184" t="s">
        <v>455</v>
      </c>
      <c r="D175" s="187" t="s">
        <v>456</v>
      </c>
      <c r="E175" s="185"/>
      <c r="F175" s="183"/>
      <c r="G175" s="183"/>
      <c r="H175" s="186"/>
    </row>
    <row r="176" spans="1:8" x14ac:dyDescent="0.2">
      <c r="A176" s="182">
        <v>2</v>
      </c>
      <c r="B176" s="183" t="s">
        <v>652</v>
      </c>
      <c r="C176" s="184" t="s">
        <v>455</v>
      </c>
      <c r="D176" s="187" t="s">
        <v>473</v>
      </c>
      <c r="E176" s="185"/>
      <c r="F176" s="183"/>
      <c r="G176" s="183"/>
      <c r="H176" s="186"/>
    </row>
    <row r="177" spans="1:8" ht="25.5" x14ac:dyDescent="0.2">
      <c r="A177" s="182">
        <v>3</v>
      </c>
      <c r="B177" s="183" t="s">
        <v>653</v>
      </c>
      <c r="C177" s="184" t="s">
        <v>455</v>
      </c>
      <c r="D177" s="187" t="s">
        <v>456</v>
      </c>
      <c r="E177" s="185"/>
      <c r="F177" s="183"/>
      <c r="G177" s="183"/>
      <c r="H177" s="186"/>
    </row>
    <row r="178" spans="1:8" x14ac:dyDescent="0.2">
      <c r="A178" s="182">
        <v>4</v>
      </c>
      <c r="B178" s="183" t="s">
        <v>654</v>
      </c>
      <c r="C178" s="184" t="s">
        <v>455</v>
      </c>
      <c r="D178" s="187" t="s">
        <v>473</v>
      </c>
      <c r="E178" s="185"/>
      <c r="F178" s="183"/>
      <c r="G178" s="183"/>
      <c r="H178" s="186"/>
    </row>
    <row r="179" spans="1:8" ht="25.5" x14ac:dyDescent="0.2">
      <c r="A179" s="182">
        <v>5</v>
      </c>
      <c r="B179" s="183" t="s">
        <v>655</v>
      </c>
      <c r="C179" s="184" t="s">
        <v>264</v>
      </c>
      <c r="D179" s="187" t="s">
        <v>473</v>
      </c>
      <c r="E179" s="185"/>
      <c r="F179" s="183"/>
      <c r="G179" s="183"/>
      <c r="H179" s="186"/>
    </row>
    <row r="180" spans="1:8" x14ac:dyDescent="0.2">
      <c r="A180" s="182">
        <v>6</v>
      </c>
      <c r="B180" s="183" t="s">
        <v>656</v>
      </c>
      <c r="C180" s="184" t="s">
        <v>455</v>
      </c>
      <c r="D180" s="187" t="s">
        <v>456</v>
      </c>
      <c r="E180" s="185"/>
      <c r="F180" s="183"/>
      <c r="G180" s="183"/>
      <c r="H180" s="186"/>
    </row>
    <row r="181" spans="1:8" x14ac:dyDescent="0.2">
      <c r="A181" s="182">
        <v>7</v>
      </c>
      <c r="B181" s="183" t="s">
        <v>657</v>
      </c>
      <c r="C181" s="184" t="s">
        <v>455</v>
      </c>
      <c r="D181" s="187" t="s">
        <v>473</v>
      </c>
      <c r="E181" s="185"/>
      <c r="F181" s="183"/>
      <c r="G181" s="183"/>
      <c r="H181" s="186"/>
    </row>
    <row r="182" spans="1:8" ht="25.5" x14ac:dyDescent="0.2">
      <c r="A182" s="182">
        <v>8</v>
      </c>
      <c r="B182" s="183" t="s">
        <v>658</v>
      </c>
      <c r="C182" s="184" t="s">
        <v>455</v>
      </c>
      <c r="D182" s="187" t="s">
        <v>456</v>
      </c>
      <c r="E182" s="185"/>
      <c r="F182" s="183"/>
      <c r="G182" s="183"/>
      <c r="H182" s="186"/>
    </row>
    <row r="183" spans="1:8" x14ac:dyDescent="0.2">
      <c r="A183" s="182">
        <v>9</v>
      </c>
      <c r="B183" s="183" t="s">
        <v>659</v>
      </c>
      <c r="C183" s="184" t="s">
        <v>455</v>
      </c>
      <c r="D183" s="187" t="s">
        <v>473</v>
      </c>
      <c r="E183" s="185"/>
      <c r="F183" s="183"/>
      <c r="G183" s="183"/>
      <c r="H183" s="186"/>
    </row>
    <row r="184" spans="1:8" x14ac:dyDescent="0.2">
      <c r="A184" s="182">
        <v>10</v>
      </c>
      <c r="B184" s="183" t="s">
        <v>660</v>
      </c>
      <c r="C184" s="184" t="s">
        <v>455</v>
      </c>
      <c r="D184" s="187" t="s">
        <v>473</v>
      </c>
      <c r="E184" s="185"/>
      <c r="F184" s="183"/>
      <c r="G184" s="183"/>
      <c r="H184" s="186"/>
    </row>
    <row r="185" spans="1:8" ht="25.5" x14ac:dyDescent="0.2">
      <c r="A185" s="182">
        <v>11</v>
      </c>
      <c r="B185" s="183" t="s">
        <v>661</v>
      </c>
      <c r="C185" s="184" t="s">
        <v>455</v>
      </c>
      <c r="D185" s="187" t="s">
        <v>456</v>
      </c>
      <c r="E185" s="185"/>
      <c r="F185" s="183"/>
      <c r="G185" s="183"/>
      <c r="H185" s="186"/>
    </row>
    <row r="186" spans="1:8" x14ac:dyDescent="0.2">
      <c r="A186" s="182">
        <v>12</v>
      </c>
      <c r="B186" s="183" t="s">
        <v>662</v>
      </c>
      <c r="C186" s="184" t="s">
        <v>455</v>
      </c>
      <c r="D186" s="187" t="s">
        <v>456</v>
      </c>
      <c r="E186" s="185"/>
      <c r="F186" s="183"/>
      <c r="G186" s="183"/>
      <c r="H186" s="186"/>
    </row>
    <row r="187" spans="1:8" x14ac:dyDescent="0.2">
      <c r="A187" s="208" t="s">
        <v>663</v>
      </c>
      <c r="B187" s="209"/>
      <c r="C187" s="209"/>
      <c r="D187" s="209"/>
      <c r="E187" s="209"/>
      <c r="F187" s="209"/>
      <c r="G187" s="209"/>
      <c r="H187" s="210"/>
    </row>
    <row r="188" spans="1:8" x14ac:dyDescent="0.2">
      <c r="A188" s="189"/>
      <c r="B188" s="216" t="s">
        <v>664</v>
      </c>
      <c r="C188" s="216"/>
      <c r="D188" s="216"/>
      <c r="E188" s="216"/>
      <c r="F188" s="216"/>
      <c r="G188" s="216"/>
      <c r="H188" s="217"/>
    </row>
    <row r="189" spans="1:8" x14ac:dyDescent="0.2">
      <c r="A189" s="182">
        <v>1</v>
      </c>
      <c r="B189" s="183" t="s">
        <v>665</v>
      </c>
      <c r="C189" s="184" t="s">
        <v>441</v>
      </c>
      <c r="D189" s="187">
        <v>24</v>
      </c>
      <c r="E189" s="185"/>
      <c r="F189" s="183"/>
      <c r="G189" s="183"/>
      <c r="H189" s="186"/>
    </row>
    <row r="190" spans="1:8" ht="25.5" x14ac:dyDescent="0.2">
      <c r="A190" s="182">
        <v>2</v>
      </c>
      <c r="B190" s="183" t="s">
        <v>666</v>
      </c>
      <c r="C190" s="184" t="s">
        <v>441</v>
      </c>
      <c r="D190" s="187">
        <v>18</v>
      </c>
      <c r="E190" s="185"/>
      <c r="F190" s="183"/>
      <c r="G190" s="183"/>
      <c r="H190" s="186"/>
    </row>
    <row r="191" spans="1:8" x14ac:dyDescent="0.2">
      <c r="A191" s="182">
        <v>3</v>
      </c>
      <c r="B191" s="183" t="s">
        <v>667</v>
      </c>
      <c r="C191" s="184" t="s">
        <v>507</v>
      </c>
      <c r="D191" s="188">
        <f>D69</f>
        <v>3.3328511515610622</v>
      </c>
      <c r="E191" s="185"/>
      <c r="F191" s="183"/>
      <c r="G191" s="183"/>
      <c r="H191" s="186"/>
    </row>
    <row r="192" spans="1:8" x14ac:dyDescent="0.2">
      <c r="A192" s="182">
        <v>4</v>
      </c>
      <c r="B192" s="183" t="s">
        <v>668</v>
      </c>
      <c r="C192" s="184" t="s">
        <v>439</v>
      </c>
      <c r="D192" s="188">
        <f>D29</f>
        <v>0.96454825187841509</v>
      </c>
      <c r="E192" s="185"/>
      <c r="F192" s="183"/>
      <c r="G192" s="183"/>
      <c r="H192" s="186"/>
    </row>
    <row r="193" spans="1:8" ht="25.5" x14ac:dyDescent="0.2">
      <c r="A193" s="182">
        <v>5</v>
      </c>
      <c r="B193" s="183" t="s">
        <v>669</v>
      </c>
      <c r="C193" s="184" t="s">
        <v>670</v>
      </c>
      <c r="D193" s="188">
        <f>D192*D191*1.005*(D189-D190)</f>
        <v>19.384615384615383</v>
      </c>
      <c r="E193" s="185"/>
      <c r="F193" s="183"/>
      <c r="G193" s="183"/>
      <c r="H193" s="186"/>
    </row>
    <row r="194" spans="1:8" ht="25.5" x14ac:dyDescent="0.2">
      <c r="A194" s="182">
        <v>6</v>
      </c>
      <c r="B194" s="183" t="s">
        <v>671</v>
      </c>
      <c r="C194" s="184" t="s">
        <v>264</v>
      </c>
      <c r="D194" s="187" t="s">
        <v>672</v>
      </c>
      <c r="E194" s="185"/>
      <c r="F194" s="183"/>
      <c r="G194" s="183"/>
      <c r="H194" s="186"/>
    </row>
    <row r="195" spans="1:8" ht="25.5" x14ac:dyDescent="0.2">
      <c r="A195" s="182">
        <v>7</v>
      </c>
      <c r="B195" s="183" t="s">
        <v>673</v>
      </c>
      <c r="C195" s="184" t="s">
        <v>670</v>
      </c>
      <c r="D195" s="187" t="s">
        <v>473</v>
      </c>
      <c r="E195" s="185"/>
      <c r="F195" s="183"/>
      <c r="G195" s="183"/>
      <c r="H195" s="186"/>
    </row>
    <row r="196" spans="1:8" x14ac:dyDescent="0.2">
      <c r="A196" s="182">
        <v>8</v>
      </c>
      <c r="B196" s="183" t="s">
        <v>674</v>
      </c>
      <c r="C196" s="184" t="s">
        <v>409</v>
      </c>
      <c r="D196" s="187" t="s">
        <v>473</v>
      </c>
      <c r="E196" s="185"/>
      <c r="F196" s="183"/>
      <c r="G196" s="183"/>
      <c r="H196" s="186"/>
    </row>
    <row r="197" spans="1:8" x14ac:dyDescent="0.2">
      <c r="A197" s="182">
        <v>9</v>
      </c>
      <c r="B197" s="183" t="s">
        <v>675</v>
      </c>
      <c r="C197" s="184" t="s">
        <v>441</v>
      </c>
      <c r="D197" s="187" t="s">
        <v>473</v>
      </c>
      <c r="E197" s="185"/>
      <c r="F197" s="183"/>
      <c r="G197" s="183"/>
      <c r="H197" s="186"/>
    </row>
    <row r="198" spans="1:8" ht="25.5" x14ac:dyDescent="0.2">
      <c r="A198" s="182">
        <v>10</v>
      </c>
      <c r="B198" s="183" t="s">
        <v>676</v>
      </c>
      <c r="C198" s="184" t="s">
        <v>455</v>
      </c>
      <c r="D198" s="188" t="str">
        <f>IF(AND(D131="Yes",D193&gt;0.5),"Yes","No - sensible-only operation")</f>
        <v>No - sensible-only operation</v>
      </c>
      <c r="E198" s="185"/>
      <c r="F198" s="183"/>
      <c r="G198" s="183"/>
      <c r="H198" s="186"/>
    </row>
    <row r="199" spans="1:8" x14ac:dyDescent="0.2">
      <c r="A199" s="208" t="s">
        <v>677</v>
      </c>
      <c r="B199" s="209"/>
      <c r="C199" s="209"/>
      <c r="D199" s="209"/>
      <c r="E199" s="209"/>
      <c r="F199" s="209"/>
      <c r="G199" s="209"/>
      <c r="H199" s="210"/>
    </row>
    <row r="200" spans="1:8" x14ac:dyDescent="0.2">
      <c r="A200" s="189"/>
      <c r="B200" s="216" t="s">
        <v>678</v>
      </c>
      <c r="C200" s="216"/>
      <c r="D200" s="216"/>
      <c r="E200" s="216"/>
      <c r="F200" s="216"/>
      <c r="G200" s="216"/>
      <c r="H200" s="217"/>
    </row>
    <row r="201" spans="1:8" x14ac:dyDescent="0.2">
      <c r="A201" s="182">
        <v>1</v>
      </c>
      <c r="B201" s="183" t="s">
        <v>679</v>
      </c>
      <c r="C201" s="184" t="s">
        <v>488</v>
      </c>
      <c r="D201" s="187">
        <v>30</v>
      </c>
      <c r="E201" s="185"/>
      <c r="F201" s="183"/>
      <c r="G201" s="183"/>
      <c r="H201" s="186"/>
    </row>
    <row r="202" spans="1:8" ht="25.5" x14ac:dyDescent="0.2">
      <c r="A202" s="182">
        <v>2</v>
      </c>
      <c r="B202" s="183" t="s">
        <v>680</v>
      </c>
      <c r="C202" s="184" t="s">
        <v>681</v>
      </c>
      <c r="D202" s="187">
        <v>1.31</v>
      </c>
      <c r="E202" s="185"/>
      <c r="F202" s="183"/>
      <c r="G202" s="183"/>
      <c r="H202" s="186"/>
    </row>
    <row r="203" spans="1:8" x14ac:dyDescent="0.2">
      <c r="A203" s="182">
        <v>3</v>
      </c>
      <c r="B203" s="183" t="s">
        <v>682</v>
      </c>
      <c r="C203" s="184" t="s">
        <v>681</v>
      </c>
      <c r="D203" s="187">
        <v>5.7</v>
      </c>
      <c r="E203" s="185"/>
      <c r="F203" s="183"/>
      <c r="G203" s="183"/>
      <c r="H203" s="186"/>
    </row>
    <row r="204" spans="1:8" ht="25.5" x14ac:dyDescent="0.2">
      <c r="A204" s="182">
        <v>4</v>
      </c>
      <c r="B204" s="183" t="s">
        <v>683</v>
      </c>
      <c r="C204" s="184" t="s">
        <v>507</v>
      </c>
      <c r="D204" s="187">
        <v>0.05</v>
      </c>
      <c r="E204" s="185"/>
      <c r="F204" s="183"/>
      <c r="G204" s="183"/>
      <c r="H204" s="186"/>
    </row>
    <row r="205" spans="1:8" x14ac:dyDescent="0.2">
      <c r="A205" s="182">
        <v>5</v>
      </c>
      <c r="B205" s="183" t="s">
        <v>684</v>
      </c>
      <c r="C205" s="184" t="s">
        <v>439</v>
      </c>
      <c r="D205" s="188">
        <f>D29</f>
        <v>0.96454825187841509</v>
      </c>
      <c r="E205" s="185"/>
      <c r="F205" s="183"/>
      <c r="G205" s="183"/>
      <c r="H205" s="186"/>
    </row>
    <row r="206" spans="1:8" x14ac:dyDescent="0.2">
      <c r="A206" s="182">
        <v>6</v>
      </c>
      <c r="B206" s="183" t="s">
        <v>685</v>
      </c>
      <c r="C206" s="184" t="s">
        <v>681</v>
      </c>
      <c r="D206" s="188">
        <f>D203-D202</f>
        <v>4.3900000000000006</v>
      </c>
      <c r="E206" s="185"/>
      <c r="F206" s="183"/>
      <c r="G206" s="183"/>
      <c r="H206" s="186"/>
    </row>
    <row r="207" spans="1:8" ht="25.5" x14ac:dyDescent="0.2">
      <c r="A207" s="182">
        <v>7</v>
      </c>
      <c r="B207" s="183" t="s">
        <v>686</v>
      </c>
      <c r="C207" s="184" t="s">
        <v>687</v>
      </c>
      <c r="D207" s="188">
        <f>D205*D204*(D206/1000)*3600</f>
        <v>0.76218602863432383</v>
      </c>
      <c r="E207" s="185"/>
      <c r="F207" s="183"/>
      <c r="G207" s="183"/>
      <c r="H207" s="186"/>
    </row>
    <row r="208" spans="1:8" ht="25.5" x14ac:dyDescent="0.2">
      <c r="A208" s="182">
        <v>8</v>
      </c>
      <c r="B208" s="183" t="s">
        <v>688</v>
      </c>
      <c r="C208" s="184" t="s">
        <v>670</v>
      </c>
      <c r="D208" s="188">
        <f>D207*0.75</f>
        <v>0.57163952147574282</v>
      </c>
      <c r="E208" s="185"/>
      <c r="F208" s="183"/>
      <c r="G208" s="183"/>
      <c r="H208" s="186"/>
    </row>
    <row r="209" spans="1:8" x14ac:dyDescent="0.2">
      <c r="A209" s="182">
        <v>9</v>
      </c>
      <c r="B209" s="183" t="s">
        <v>689</v>
      </c>
      <c r="C209" s="184" t="s">
        <v>264</v>
      </c>
      <c r="D209" s="187" t="s">
        <v>690</v>
      </c>
      <c r="E209" s="185"/>
      <c r="F209" s="183"/>
      <c r="G209" s="183"/>
      <c r="H209" s="186"/>
    </row>
    <row r="210" spans="1:8" ht="25.5" x14ac:dyDescent="0.2">
      <c r="A210" s="182">
        <v>10</v>
      </c>
      <c r="B210" s="183" t="s">
        <v>691</v>
      </c>
      <c r="C210" s="184" t="s">
        <v>687</v>
      </c>
      <c r="D210" s="187" t="s">
        <v>473</v>
      </c>
      <c r="E210" s="185"/>
      <c r="F210" s="183"/>
      <c r="G210" s="183"/>
      <c r="H210" s="186"/>
    </row>
    <row r="211" spans="1:8" ht="38.25" x14ac:dyDescent="0.2">
      <c r="A211" s="182">
        <v>11</v>
      </c>
      <c r="B211" s="183" t="s">
        <v>692</v>
      </c>
      <c r="C211" s="184" t="s">
        <v>264</v>
      </c>
      <c r="D211" s="187" t="s">
        <v>693</v>
      </c>
      <c r="E211" s="185"/>
      <c r="F211" s="183"/>
      <c r="G211" s="183"/>
      <c r="H211" s="186"/>
    </row>
    <row r="212" spans="1:8" x14ac:dyDescent="0.2">
      <c r="A212" s="182">
        <v>12</v>
      </c>
      <c r="B212" s="183" t="s">
        <v>694</v>
      </c>
      <c r="C212" s="184" t="s">
        <v>540</v>
      </c>
      <c r="D212" s="187" t="s">
        <v>473</v>
      </c>
      <c r="E212" s="185"/>
      <c r="F212" s="183"/>
      <c r="G212" s="183"/>
      <c r="H212" s="186"/>
    </row>
    <row r="213" spans="1:8" x14ac:dyDescent="0.2">
      <c r="A213" s="182">
        <v>13</v>
      </c>
      <c r="B213" s="183" t="s">
        <v>695</v>
      </c>
      <c r="C213" s="184" t="s">
        <v>540</v>
      </c>
      <c r="D213" s="187" t="s">
        <v>473</v>
      </c>
      <c r="E213" s="185"/>
      <c r="F213" s="183"/>
      <c r="G213" s="183"/>
      <c r="H213" s="186"/>
    </row>
    <row r="214" spans="1:8" ht="25.5" x14ac:dyDescent="0.2">
      <c r="A214" s="182">
        <v>14</v>
      </c>
      <c r="B214" s="183" t="s">
        <v>696</v>
      </c>
      <c r="C214" s="184" t="s">
        <v>455</v>
      </c>
      <c r="D214" s="187" t="s">
        <v>473</v>
      </c>
      <c r="E214" s="185"/>
      <c r="F214" s="183"/>
      <c r="G214" s="183"/>
      <c r="H214" s="186"/>
    </row>
    <row r="215" spans="1:8" x14ac:dyDescent="0.2">
      <c r="A215" s="182">
        <v>15</v>
      </c>
      <c r="B215" s="183" t="s">
        <v>697</v>
      </c>
      <c r="C215" s="184" t="s">
        <v>455</v>
      </c>
      <c r="D215" s="188" t="str">
        <f>IF(D207&gt;0.2,"Yes","No - load &lt;0.2 kg/hr")</f>
        <v>Yes</v>
      </c>
      <c r="E215" s="185"/>
      <c r="F215" s="183"/>
      <c r="G215" s="183"/>
      <c r="H215" s="186"/>
    </row>
    <row r="216" spans="1:8" x14ac:dyDescent="0.2">
      <c r="A216" s="208" t="s">
        <v>698</v>
      </c>
      <c r="B216" s="209"/>
      <c r="C216" s="209"/>
      <c r="D216" s="209"/>
      <c r="E216" s="209"/>
      <c r="F216" s="209"/>
      <c r="G216" s="209"/>
      <c r="H216" s="210"/>
    </row>
    <row r="217" spans="1:8" x14ac:dyDescent="0.2">
      <c r="A217" s="182">
        <v>1</v>
      </c>
      <c r="B217" s="183" t="s">
        <v>699</v>
      </c>
      <c r="C217" s="184" t="s">
        <v>540</v>
      </c>
      <c r="D217" s="187">
        <v>2000</v>
      </c>
      <c r="E217" s="185"/>
      <c r="F217" s="183"/>
      <c r="G217" s="183"/>
      <c r="H217" s="186"/>
    </row>
    <row r="218" spans="1:8" x14ac:dyDescent="0.2">
      <c r="A218" s="182">
        <v>2</v>
      </c>
      <c r="B218" s="183" t="s">
        <v>700</v>
      </c>
      <c r="C218" s="184" t="s">
        <v>540</v>
      </c>
      <c r="D218" s="187">
        <v>600</v>
      </c>
      <c r="E218" s="185"/>
      <c r="F218" s="183"/>
      <c r="G218" s="183"/>
      <c r="H218" s="186"/>
    </row>
    <row r="219" spans="1:8" x14ac:dyDescent="0.2">
      <c r="A219" s="182">
        <v>3</v>
      </c>
      <c r="B219" s="183" t="s">
        <v>701</v>
      </c>
      <c r="C219" s="184" t="s">
        <v>540</v>
      </c>
      <c r="D219" s="187">
        <v>1146</v>
      </c>
      <c r="E219" s="185"/>
      <c r="F219" s="183"/>
      <c r="G219" s="183"/>
      <c r="H219" s="186"/>
    </row>
    <row r="220" spans="1:8" x14ac:dyDescent="0.2">
      <c r="A220" s="182">
        <v>4</v>
      </c>
      <c r="B220" s="183" t="s">
        <v>702</v>
      </c>
      <c r="C220" s="184" t="s">
        <v>178</v>
      </c>
      <c r="D220" s="187" t="s">
        <v>473</v>
      </c>
      <c r="E220" s="185"/>
      <c r="F220" s="183"/>
      <c r="G220" s="183"/>
      <c r="H220" s="186"/>
    </row>
    <row r="221" spans="1:8" x14ac:dyDescent="0.2">
      <c r="A221" s="182">
        <v>5</v>
      </c>
      <c r="B221" s="183" t="s">
        <v>703</v>
      </c>
      <c r="C221" s="184" t="s">
        <v>264</v>
      </c>
      <c r="D221" s="187" t="s">
        <v>704</v>
      </c>
      <c r="E221" s="185"/>
      <c r="F221" s="183"/>
      <c r="G221" s="183"/>
      <c r="H221" s="186"/>
    </row>
    <row r="222" spans="1:8" x14ac:dyDescent="0.2">
      <c r="A222" s="182">
        <v>6</v>
      </c>
      <c r="B222" s="183" t="s">
        <v>705</v>
      </c>
      <c r="C222" s="184" t="s">
        <v>540</v>
      </c>
      <c r="D222" s="187" t="s">
        <v>473</v>
      </c>
      <c r="E222" s="185"/>
      <c r="F222" s="183"/>
      <c r="G222" s="183"/>
      <c r="H222" s="186"/>
    </row>
    <row r="223" spans="1:8" x14ac:dyDescent="0.2">
      <c r="A223" s="182">
        <v>7</v>
      </c>
      <c r="B223" s="183" t="s">
        <v>706</v>
      </c>
      <c r="C223" s="184" t="s">
        <v>540</v>
      </c>
      <c r="D223" s="187" t="s">
        <v>473</v>
      </c>
      <c r="E223" s="185"/>
      <c r="F223" s="183"/>
      <c r="G223" s="183"/>
      <c r="H223" s="186"/>
    </row>
    <row r="224" spans="1:8" ht="25.5" x14ac:dyDescent="0.2">
      <c r="A224" s="182">
        <v>8</v>
      </c>
      <c r="B224" s="183" t="s">
        <v>707</v>
      </c>
      <c r="C224" s="184" t="s">
        <v>264</v>
      </c>
      <c r="D224" s="187" t="s">
        <v>708</v>
      </c>
      <c r="E224" s="185"/>
      <c r="F224" s="183"/>
      <c r="G224" s="183"/>
      <c r="H224" s="186"/>
    </row>
    <row r="225" spans="1:8" x14ac:dyDescent="0.2">
      <c r="A225" s="182">
        <v>9</v>
      </c>
      <c r="B225" s="183" t="s">
        <v>709</v>
      </c>
      <c r="C225" s="184" t="s">
        <v>264</v>
      </c>
      <c r="D225" s="187" t="s">
        <v>592</v>
      </c>
      <c r="E225" s="185"/>
      <c r="F225" s="183"/>
      <c r="G225" s="183"/>
      <c r="H225" s="186"/>
    </row>
    <row r="226" spans="1:8" x14ac:dyDescent="0.2">
      <c r="A226" s="182">
        <v>10</v>
      </c>
      <c r="B226" s="183" t="s">
        <v>710</v>
      </c>
      <c r="C226" s="184" t="s">
        <v>455</v>
      </c>
      <c r="D226" s="187" t="s">
        <v>456</v>
      </c>
      <c r="E226" s="185"/>
      <c r="F226" s="183"/>
      <c r="G226" s="183"/>
      <c r="H226" s="186"/>
    </row>
    <row r="227" spans="1:8" x14ac:dyDescent="0.2">
      <c r="A227" s="182">
        <v>11</v>
      </c>
      <c r="B227" s="183" t="s">
        <v>711</v>
      </c>
      <c r="C227" s="184" t="s">
        <v>455</v>
      </c>
      <c r="D227" s="187" t="s">
        <v>456</v>
      </c>
      <c r="E227" s="185"/>
      <c r="F227" s="183"/>
      <c r="G227" s="183"/>
      <c r="H227" s="186"/>
    </row>
    <row r="228" spans="1:8" x14ac:dyDescent="0.2">
      <c r="A228" s="182">
        <v>12</v>
      </c>
      <c r="B228" s="183" t="s">
        <v>712</v>
      </c>
      <c r="C228" s="184" t="s">
        <v>455</v>
      </c>
      <c r="D228" s="187" t="s">
        <v>456</v>
      </c>
      <c r="E228" s="185"/>
      <c r="F228" s="183"/>
      <c r="G228" s="183"/>
      <c r="H228" s="186"/>
    </row>
    <row r="229" spans="1:8" ht="25.5" x14ac:dyDescent="0.2">
      <c r="A229" s="182">
        <v>13</v>
      </c>
      <c r="B229" s="183" t="s">
        <v>713</v>
      </c>
      <c r="C229" s="184" t="s">
        <v>264</v>
      </c>
      <c r="D229" s="187" t="s">
        <v>714</v>
      </c>
      <c r="E229" s="185"/>
      <c r="F229" s="183"/>
      <c r="G229" s="183"/>
      <c r="H229" s="186"/>
    </row>
    <row r="230" spans="1:8" x14ac:dyDescent="0.2">
      <c r="A230" s="182">
        <v>14</v>
      </c>
      <c r="B230" s="183" t="s">
        <v>715</v>
      </c>
      <c r="C230" s="184" t="s">
        <v>455</v>
      </c>
      <c r="D230" s="187" t="s">
        <v>456</v>
      </c>
      <c r="E230" s="185"/>
      <c r="F230" s="183"/>
      <c r="G230" s="183"/>
      <c r="H230" s="186"/>
    </row>
    <row r="231" spans="1:8" x14ac:dyDescent="0.2">
      <c r="A231" s="208" t="s">
        <v>716</v>
      </c>
      <c r="B231" s="209"/>
      <c r="C231" s="209"/>
      <c r="D231" s="209"/>
      <c r="E231" s="209"/>
      <c r="F231" s="209"/>
      <c r="G231" s="209"/>
      <c r="H231" s="210"/>
    </row>
    <row r="232" spans="1:8" x14ac:dyDescent="0.2">
      <c r="A232" s="182">
        <v>1</v>
      </c>
      <c r="B232" s="183" t="s">
        <v>699</v>
      </c>
      <c r="C232" s="184" t="s">
        <v>540</v>
      </c>
      <c r="D232" s="187">
        <v>1245</v>
      </c>
      <c r="E232" s="185"/>
      <c r="F232" s="183"/>
      <c r="G232" s="183"/>
      <c r="H232" s="186"/>
    </row>
    <row r="233" spans="1:8" x14ac:dyDescent="0.2">
      <c r="A233" s="182">
        <v>2</v>
      </c>
      <c r="B233" s="183" t="s">
        <v>700</v>
      </c>
      <c r="C233" s="184" t="s">
        <v>540</v>
      </c>
      <c r="D233" s="187">
        <v>1275</v>
      </c>
      <c r="E233" s="185"/>
      <c r="F233" s="183"/>
      <c r="G233" s="183"/>
      <c r="H233" s="186"/>
    </row>
    <row r="234" spans="1:8" x14ac:dyDescent="0.2">
      <c r="A234" s="182">
        <v>3</v>
      </c>
      <c r="B234" s="183" t="s">
        <v>701</v>
      </c>
      <c r="C234" s="184" t="s">
        <v>540</v>
      </c>
      <c r="D234" s="187">
        <v>2365</v>
      </c>
      <c r="E234" s="185"/>
      <c r="F234" s="183"/>
      <c r="G234" s="183"/>
      <c r="H234" s="186"/>
    </row>
    <row r="235" spans="1:8" x14ac:dyDescent="0.2">
      <c r="A235" s="182">
        <v>4</v>
      </c>
      <c r="B235" s="183" t="s">
        <v>702</v>
      </c>
      <c r="C235" s="184" t="s">
        <v>178</v>
      </c>
      <c r="D235" s="187" t="s">
        <v>473</v>
      </c>
      <c r="E235" s="185"/>
      <c r="F235" s="183"/>
      <c r="G235" s="183"/>
      <c r="H235" s="186"/>
    </row>
    <row r="236" spans="1:8" x14ac:dyDescent="0.2">
      <c r="A236" s="182">
        <v>5</v>
      </c>
      <c r="B236" s="183" t="s">
        <v>703</v>
      </c>
      <c r="C236" s="184" t="s">
        <v>264</v>
      </c>
      <c r="D236" s="187" t="s">
        <v>473</v>
      </c>
      <c r="E236" s="185"/>
      <c r="F236" s="183"/>
      <c r="G236" s="183"/>
      <c r="H236" s="186"/>
    </row>
    <row r="237" spans="1:8" x14ac:dyDescent="0.2">
      <c r="A237" s="182">
        <v>6</v>
      </c>
      <c r="B237" s="183" t="s">
        <v>717</v>
      </c>
      <c r="C237" s="184" t="s">
        <v>540</v>
      </c>
      <c r="D237" s="187" t="s">
        <v>473</v>
      </c>
      <c r="E237" s="185"/>
      <c r="F237" s="183"/>
      <c r="G237" s="183"/>
      <c r="H237" s="186"/>
    </row>
    <row r="238" spans="1:8" ht="25.5" x14ac:dyDescent="0.2">
      <c r="A238" s="182">
        <v>7</v>
      </c>
      <c r="B238" s="183" t="s">
        <v>707</v>
      </c>
      <c r="C238" s="184" t="s">
        <v>264</v>
      </c>
      <c r="D238" s="187" t="s">
        <v>708</v>
      </c>
      <c r="E238" s="185"/>
      <c r="F238" s="183"/>
      <c r="G238" s="183"/>
      <c r="H238" s="186"/>
    </row>
    <row r="239" spans="1:8" x14ac:dyDescent="0.2">
      <c r="A239" s="182">
        <v>8</v>
      </c>
      <c r="B239" s="183" t="s">
        <v>709</v>
      </c>
      <c r="C239" s="184" t="s">
        <v>264</v>
      </c>
      <c r="D239" s="187" t="s">
        <v>718</v>
      </c>
      <c r="E239" s="185"/>
      <c r="F239" s="183"/>
      <c r="G239" s="183"/>
      <c r="H239" s="186"/>
    </row>
    <row r="240" spans="1:8" x14ac:dyDescent="0.2">
      <c r="A240" s="182">
        <v>9</v>
      </c>
      <c r="B240" s="183" t="s">
        <v>719</v>
      </c>
      <c r="C240" s="184" t="s">
        <v>455</v>
      </c>
      <c r="D240" s="187" t="s">
        <v>456</v>
      </c>
      <c r="E240" s="185"/>
      <c r="F240" s="183"/>
      <c r="G240" s="183"/>
      <c r="H240" s="186"/>
    </row>
    <row r="241" spans="1:8" ht="25.5" x14ac:dyDescent="0.2">
      <c r="A241" s="182">
        <v>10</v>
      </c>
      <c r="B241" s="183" t="s">
        <v>713</v>
      </c>
      <c r="C241" s="184" t="s">
        <v>264</v>
      </c>
      <c r="D241" s="187" t="s">
        <v>714</v>
      </c>
      <c r="E241" s="185"/>
      <c r="F241" s="183"/>
      <c r="G241" s="183"/>
      <c r="H241" s="186"/>
    </row>
    <row r="242" spans="1:8" x14ac:dyDescent="0.2">
      <c r="A242" s="182">
        <v>11</v>
      </c>
      <c r="B242" s="183" t="s">
        <v>715</v>
      </c>
      <c r="C242" s="184" t="s">
        <v>455</v>
      </c>
      <c r="D242" s="187" t="s">
        <v>456</v>
      </c>
      <c r="E242" s="185"/>
      <c r="F242" s="183"/>
      <c r="G242" s="183"/>
      <c r="H242" s="186"/>
    </row>
    <row r="243" spans="1:8" x14ac:dyDescent="0.2">
      <c r="A243" s="182">
        <v>12</v>
      </c>
      <c r="B243" s="183" t="s">
        <v>720</v>
      </c>
      <c r="C243" s="184" t="s">
        <v>455</v>
      </c>
      <c r="D243" s="187" t="s">
        <v>456</v>
      </c>
      <c r="E243" s="185"/>
      <c r="F243" s="183"/>
      <c r="G243" s="183"/>
      <c r="H243" s="186"/>
    </row>
    <row r="244" spans="1:8" x14ac:dyDescent="0.2">
      <c r="A244" s="182">
        <v>13</v>
      </c>
      <c r="B244" s="183" t="s">
        <v>721</v>
      </c>
      <c r="C244" s="184" t="s">
        <v>18</v>
      </c>
      <c r="D244" s="187" t="s">
        <v>473</v>
      </c>
      <c r="E244" s="185"/>
      <c r="F244" s="183"/>
      <c r="G244" s="183"/>
      <c r="H244" s="186"/>
    </row>
    <row r="245" spans="1:8" x14ac:dyDescent="0.2">
      <c r="A245" s="182">
        <v>14</v>
      </c>
      <c r="B245" s="183" t="s">
        <v>722</v>
      </c>
      <c r="C245" s="184" t="s">
        <v>18</v>
      </c>
      <c r="D245" s="187" t="s">
        <v>473</v>
      </c>
      <c r="E245" s="185"/>
      <c r="F245" s="183"/>
      <c r="G245" s="183"/>
      <c r="H245" s="186"/>
    </row>
    <row r="246" spans="1:8" x14ac:dyDescent="0.2">
      <c r="A246" s="208" t="s">
        <v>723</v>
      </c>
      <c r="B246" s="209"/>
      <c r="C246" s="209"/>
      <c r="D246" s="209"/>
      <c r="E246" s="209"/>
      <c r="F246" s="209"/>
      <c r="G246" s="209"/>
      <c r="H246" s="210"/>
    </row>
    <row r="247" spans="1:8" x14ac:dyDescent="0.2">
      <c r="A247" s="182">
        <v>1</v>
      </c>
      <c r="B247" s="183" t="s">
        <v>724</v>
      </c>
      <c r="C247" s="184" t="s">
        <v>725</v>
      </c>
      <c r="D247" s="187" t="s">
        <v>473</v>
      </c>
      <c r="E247" s="185"/>
      <c r="F247" s="183"/>
      <c r="G247" s="183"/>
      <c r="H247" s="186"/>
    </row>
    <row r="248" spans="1:8" x14ac:dyDescent="0.2">
      <c r="A248" s="182">
        <v>2</v>
      </c>
      <c r="B248" s="183" t="s">
        <v>726</v>
      </c>
      <c r="C248" s="184" t="s">
        <v>725</v>
      </c>
      <c r="D248" s="187" t="s">
        <v>473</v>
      </c>
      <c r="E248" s="185"/>
      <c r="F248" s="183"/>
      <c r="G248" s="183"/>
      <c r="H248" s="186"/>
    </row>
    <row r="249" spans="1:8" x14ac:dyDescent="0.2">
      <c r="A249" s="182">
        <v>3</v>
      </c>
      <c r="B249" s="183" t="s">
        <v>727</v>
      </c>
      <c r="C249" s="184" t="s">
        <v>725</v>
      </c>
      <c r="D249" s="187" t="s">
        <v>473</v>
      </c>
      <c r="E249" s="185"/>
      <c r="F249" s="183"/>
      <c r="G249" s="183"/>
      <c r="H249" s="186"/>
    </row>
    <row r="250" spans="1:8" x14ac:dyDescent="0.2">
      <c r="A250" s="182">
        <v>4</v>
      </c>
      <c r="B250" s="183" t="s">
        <v>728</v>
      </c>
      <c r="C250" s="184" t="s">
        <v>725</v>
      </c>
      <c r="D250" s="187" t="s">
        <v>473</v>
      </c>
      <c r="E250" s="185"/>
      <c r="F250" s="183"/>
      <c r="G250" s="183"/>
      <c r="H250" s="186"/>
    </row>
    <row r="251" spans="1:8" x14ac:dyDescent="0.2">
      <c r="A251" s="182">
        <v>5</v>
      </c>
      <c r="B251" s="183" t="s">
        <v>729</v>
      </c>
      <c r="C251" s="184" t="s">
        <v>264</v>
      </c>
      <c r="D251" s="187" t="s">
        <v>730</v>
      </c>
      <c r="E251" s="185"/>
      <c r="F251" s="183"/>
      <c r="G251" s="183"/>
      <c r="H251" s="186"/>
    </row>
    <row r="252" spans="1:8" ht="25.5" x14ac:dyDescent="0.2">
      <c r="A252" s="182">
        <v>6</v>
      </c>
      <c r="B252" s="183" t="s">
        <v>731</v>
      </c>
      <c r="C252" s="184" t="s">
        <v>455</v>
      </c>
      <c r="D252" s="187" t="s">
        <v>473</v>
      </c>
      <c r="E252" s="185"/>
      <c r="F252" s="183"/>
      <c r="G252" s="183"/>
      <c r="H252" s="186"/>
    </row>
    <row r="253" spans="1:8" ht="25.5" x14ac:dyDescent="0.2">
      <c r="A253" s="182">
        <v>7</v>
      </c>
      <c r="B253" s="183" t="s">
        <v>732</v>
      </c>
      <c r="C253" s="184" t="s">
        <v>733</v>
      </c>
      <c r="D253" s="187" t="s">
        <v>473</v>
      </c>
      <c r="E253" s="185"/>
      <c r="F253" s="183"/>
      <c r="G253" s="183"/>
      <c r="H253" s="186"/>
    </row>
    <row r="254" spans="1:8" ht="38.25" x14ac:dyDescent="0.2">
      <c r="A254" s="182">
        <v>8</v>
      </c>
      <c r="B254" s="183" t="s">
        <v>734</v>
      </c>
      <c r="C254" s="184" t="s">
        <v>264</v>
      </c>
      <c r="D254" s="187" t="s">
        <v>735</v>
      </c>
      <c r="E254" s="185"/>
      <c r="F254" s="183"/>
      <c r="G254" s="183"/>
      <c r="H254" s="186"/>
    </row>
    <row r="255" spans="1:8" ht="38.25" x14ac:dyDescent="0.2">
      <c r="A255" s="182">
        <v>9</v>
      </c>
      <c r="B255" s="183" t="s">
        <v>736</v>
      </c>
      <c r="C255" s="184" t="s">
        <v>264</v>
      </c>
      <c r="D255" s="187" t="s">
        <v>735</v>
      </c>
      <c r="E255" s="185"/>
      <c r="F255" s="183"/>
      <c r="G255" s="183"/>
      <c r="H255" s="186"/>
    </row>
    <row r="256" spans="1:8" x14ac:dyDescent="0.2">
      <c r="A256" s="182">
        <v>10</v>
      </c>
      <c r="B256" s="183" t="s">
        <v>737</v>
      </c>
      <c r="C256" s="184" t="s">
        <v>455</v>
      </c>
      <c r="D256" s="187" t="s">
        <v>473</v>
      </c>
      <c r="E256" s="185"/>
      <c r="F256" s="183"/>
      <c r="G256" s="183"/>
      <c r="H256" s="186"/>
    </row>
    <row r="257" spans="1:8" x14ac:dyDescent="0.2">
      <c r="A257" s="182">
        <v>11</v>
      </c>
      <c r="B257" s="183" t="s">
        <v>738</v>
      </c>
      <c r="C257" s="184" t="s">
        <v>739</v>
      </c>
      <c r="D257" s="187" t="s">
        <v>473</v>
      </c>
      <c r="E257" s="185"/>
      <c r="F257" s="183"/>
      <c r="G257" s="183"/>
      <c r="H257" s="186"/>
    </row>
    <row r="258" spans="1:8" x14ac:dyDescent="0.2">
      <c r="A258" s="208" t="s">
        <v>740</v>
      </c>
      <c r="B258" s="209"/>
      <c r="C258" s="209"/>
      <c r="D258" s="209"/>
      <c r="E258" s="209"/>
      <c r="F258" s="209"/>
      <c r="G258" s="209"/>
      <c r="H258" s="210"/>
    </row>
    <row r="259" spans="1:8" x14ac:dyDescent="0.2">
      <c r="A259" s="182">
        <v>1</v>
      </c>
      <c r="B259" s="183" t="s">
        <v>741</v>
      </c>
      <c r="C259" s="184" t="s">
        <v>455</v>
      </c>
      <c r="D259" s="187" t="s">
        <v>456</v>
      </c>
      <c r="E259" s="185"/>
      <c r="F259" s="183"/>
      <c r="G259" s="183"/>
      <c r="H259" s="186"/>
    </row>
    <row r="260" spans="1:8" ht="25.5" x14ac:dyDescent="0.2">
      <c r="A260" s="182">
        <v>2</v>
      </c>
      <c r="B260" s="183" t="s">
        <v>742</v>
      </c>
      <c r="C260" s="184" t="s">
        <v>455</v>
      </c>
      <c r="D260" s="188" t="str">
        <f>D198</f>
        <v>No - sensible-only operation</v>
      </c>
      <c r="E260" s="185"/>
      <c r="F260" s="183"/>
      <c r="G260" s="183"/>
      <c r="H260" s="186"/>
    </row>
    <row r="261" spans="1:8" x14ac:dyDescent="0.2">
      <c r="A261" s="182">
        <v>3</v>
      </c>
      <c r="B261" s="183" t="s">
        <v>743</v>
      </c>
      <c r="C261" s="184" t="s">
        <v>455</v>
      </c>
      <c r="D261" s="188" t="str">
        <f>D215</f>
        <v>Yes</v>
      </c>
      <c r="E261" s="185"/>
      <c r="F261" s="183"/>
      <c r="G261" s="183"/>
      <c r="H261" s="186"/>
    </row>
    <row r="262" spans="1:8" ht="25.5" x14ac:dyDescent="0.2">
      <c r="A262" s="182">
        <v>4</v>
      </c>
      <c r="B262" s="183" t="s">
        <v>744</v>
      </c>
      <c r="C262" s="184" t="s">
        <v>455</v>
      </c>
      <c r="D262" s="187" t="s">
        <v>113</v>
      </c>
      <c r="E262" s="185"/>
      <c r="F262" s="183"/>
      <c r="G262" s="183"/>
      <c r="H262" s="186"/>
    </row>
    <row r="263" spans="1:8" x14ac:dyDescent="0.2">
      <c r="A263" s="182">
        <v>5</v>
      </c>
      <c r="B263" s="183" t="s">
        <v>745</v>
      </c>
      <c r="C263" s="184" t="s">
        <v>455</v>
      </c>
      <c r="D263" s="187" t="s">
        <v>113</v>
      </c>
      <c r="E263" s="185"/>
      <c r="F263" s="183"/>
      <c r="G263" s="183"/>
      <c r="H263" s="186"/>
    </row>
    <row r="264" spans="1:8" x14ac:dyDescent="0.2">
      <c r="A264" s="182">
        <v>6</v>
      </c>
      <c r="B264" s="183" t="s">
        <v>746</v>
      </c>
      <c r="C264" s="184" t="s">
        <v>455</v>
      </c>
      <c r="D264" s="187" t="s">
        <v>456</v>
      </c>
      <c r="E264" s="185"/>
      <c r="F264" s="183"/>
      <c r="G264" s="183"/>
      <c r="H264" s="186"/>
    </row>
    <row r="265" spans="1:8" ht="25.5" x14ac:dyDescent="0.2">
      <c r="A265" s="182">
        <v>7</v>
      </c>
      <c r="B265" s="183" t="s">
        <v>747</v>
      </c>
      <c r="C265" s="184" t="s">
        <v>455</v>
      </c>
      <c r="D265" s="187" t="s">
        <v>473</v>
      </c>
      <c r="E265" s="185"/>
      <c r="F265" s="183"/>
      <c r="G265" s="183"/>
      <c r="H265" s="186"/>
    </row>
    <row r="266" spans="1:8" ht="25.5" x14ac:dyDescent="0.2">
      <c r="A266" s="182">
        <v>8</v>
      </c>
      <c r="B266" s="183" t="s">
        <v>748</v>
      </c>
      <c r="C266" s="184" t="s">
        <v>455</v>
      </c>
      <c r="D266" s="187" t="s">
        <v>473</v>
      </c>
      <c r="E266" s="185"/>
      <c r="F266" s="183"/>
      <c r="G266" s="183"/>
      <c r="H266" s="186"/>
    </row>
    <row r="267" spans="1:8" x14ac:dyDescent="0.2">
      <c r="A267" s="182">
        <v>9</v>
      </c>
      <c r="B267" s="183" t="s">
        <v>749</v>
      </c>
      <c r="C267" s="184" t="s">
        <v>455</v>
      </c>
      <c r="D267" s="187" t="s">
        <v>473</v>
      </c>
      <c r="E267" s="185"/>
      <c r="F267" s="183"/>
      <c r="G267" s="183"/>
      <c r="H267" s="186"/>
    </row>
    <row r="268" spans="1:8" x14ac:dyDescent="0.2">
      <c r="A268" s="208" t="s">
        <v>750</v>
      </c>
      <c r="B268" s="209"/>
      <c r="C268" s="209"/>
      <c r="D268" s="209"/>
      <c r="E268" s="209"/>
      <c r="F268" s="209"/>
      <c r="G268" s="209"/>
      <c r="H268" s="210"/>
    </row>
    <row r="269" spans="1:8" x14ac:dyDescent="0.2">
      <c r="A269" s="182">
        <v>1</v>
      </c>
      <c r="B269" s="183" t="s">
        <v>751</v>
      </c>
      <c r="C269" s="184" t="s">
        <v>409</v>
      </c>
      <c r="D269" s="187">
        <v>1</v>
      </c>
      <c r="E269" s="185"/>
      <c r="F269" s="183"/>
      <c r="G269" s="183"/>
      <c r="H269" s="186"/>
    </row>
    <row r="270" spans="1:8" x14ac:dyDescent="0.2">
      <c r="A270" s="182">
        <v>2</v>
      </c>
      <c r="B270" s="183" t="s">
        <v>752</v>
      </c>
      <c r="C270" s="184" t="s">
        <v>409</v>
      </c>
      <c r="D270" s="187">
        <v>1</v>
      </c>
      <c r="E270" s="185"/>
      <c r="F270" s="183"/>
      <c r="G270" s="183"/>
      <c r="H270" s="186"/>
    </row>
    <row r="271" spans="1:8" x14ac:dyDescent="0.2">
      <c r="A271" s="182">
        <v>3</v>
      </c>
      <c r="B271" s="183" t="s">
        <v>753</v>
      </c>
      <c r="C271" s="184" t="s">
        <v>409</v>
      </c>
      <c r="D271" s="187" t="s">
        <v>473</v>
      </c>
      <c r="E271" s="185"/>
      <c r="F271" s="183"/>
      <c r="G271" s="183"/>
      <c r="H271" s="186"/>
    </row>
    <row r="272" spans="1:8" x14ac:dyDescent="0.2">
      <c r="A272" s="182">
        <v>4</v>
      </c>
      <c r="B272" s="183" t="s">
        <v>754</v>
      </c>
      <c r="C272" s="184" t="s">
        <v>409</v>
      </c>
      <c r="D272" s="187">
        <v>1</v>
      </c>
      <c r="E272" s="185"/>
      <c r="F272" s="183"/>
      <c r="G272" s="183"/>
      <c r="H272" s="186"/>
    </row>
    <row r="273" spans="1:8" x14ac:dyDescent="0.2">
      <c r="A273" s="182">
        <v>5</v>
      </c>
      <c r="B273" s="183" t="s">
        <v>755</v>
      </c>
      <c r="C273" s="184" t="s">
        <v>409</v>
      </c>
      <c r="D273" s="187">
        <v>1</v>
      </c>
      <c r="E273" s="185"/>
      <c r="F273" s="183"/>
      <c r="G273" s="183"/>
      <c r="H273" s="186"/>
    </row>
    <row r="274" spans="1:8" x14ac:dyDescent="0.2">
      <c r="A274" s="182">
        <v>6</v>
      </c>
      <c r="B274" s="183" t="s">
        <v>756</v>
      </c>
      <c r="C274" s="184" t="s">
        <v>409</v>
      </c>
      <c r="D274" s="187">
        <v>1</v>
      </c>
      <c r="E274" s="185"/>
      <c r="F274" s="183"/>
      <c r="G274" s="183"/>
      <c r="H274" s="186"/>
    </row>
    <row r="275" spans="1:8" x14ac:dyDescent="0.2">
      <c r="A275" s="182">
        <v>7</v>
      </c>
      <c r="B275" s="183" t="s">
        <v>757</v>
      </c>
      <c r="C275" s="184" t="s">
        <v>409</v>
      </c>
      <c r="D275" s="187" t="s">
        <v>473</v>
      </c>
      <c r="E275" s="185"/>
      <c r="F275" s="183"/>
      <c r="G275" s="183"/>
      <c r="H275" s="186"/>
    </row>
    <row r="276" spans="1:8" x14ac:dyDescent="0.2">
      <c r="A276" s="182">
        <v>8</v>
      </c>
      <c r="B276" s="183" t="s">
        <v>758</v>
      </c>
      <c r="C276" s="184" t="s">
        <v>126</v>
      </c>
      <c r="D276" s="187">
        <v>1</v>
      </c>
      <c r="E276" s="185"/>
      <c r="F276" s="183"/>
      <c r="G276" s="183"/>
      <c r="H276" s="186"/>
    </row>
    <row r="277" spans="1:8" ht="25.5" x14ac:dyDescent="0.2">
      <c r="A277" s="182">
        <v>9</v>
      </c>
      <c r="B277" s="183" t="s">
        <v>759</v>
      </c>
      <c r="C277" s="184" t="s">
        <v>455</v>
      </c>
      <c r="D277" s="187" t="s">
        <v>456</v>
      </c>
      <c r="E277" s="185"/>
      <c r="F277" s="183"/>
      <c r="G277" s="183"/>
      <c r="H277" s="186"/>
    </row>
    <row r="278" spans="1:8" x14ac:dyDescent="0.2">
      <c r="A278" s="208" t="s">
        <v>760</v>
      </c>
      <c r="B278" s="209"/>
      <c r="C278" s="209"/>
      <c r="D278" s="209"/>
      <c r="E278" s="209"/>
      <c r="F278" s="209"/>
      <c r="G278" s="209"/>
      <c r="H278" s="210"/>
    </row>
    <row r="279" spans="1:8" x14ac:dyDescent="0.2">
      <c r="A279" s="182">
        <v>1</v>
      </c>
      <c r="B279" s="183" t="s">
        <v>761</v>
      </c>
      <c r="C279" s="184" t="s">
        <v>762</v>
      </c>
      <c r="D279" s="187" t="s">
        <v>473</v>
      </c>
      <c r="E279" s="185"/>
      <c r="F279" s="183"/>
      <c r="G279" s="183"/>
      <c r="H279" s="186"/>
    </row>
    <row r="280" spans="1:8" x14ac:dyDescent="0.2">
      <c r="A280" s="182">
        <v>2</v>
      </c>
      <c r="B280" s="183" t="s">
        <v>763</v>
      </c>
      <c r="C280" s="184" t="s">
        <v>762</v>
      </c>
      <c r="D280" s="187" t="s">
        <v>473</v>
      </c>
      <c r="E280" s="185"/>
      <c r="F280" s="183"/>
      <c r="G280" s="183"/>
      <c r="H280" s="186"/>
    </row>
    <row r="281" spans="1:8" x14ac:dyDescent="0.2">
      <c r="A281" s="182">
        <v>3</v>
      </c>
      <c r="B281" s="183" t="s">
        <v>764</v>
      </c>
      <c r="C281" s="184" t="s">
        <v>264</v>
      </c>
      <c r="D281" s="187" t="s">
        <v>473</v>
      </c>
      <c r="E281" s="185"/>
      <c r="F281" s="183"/>
      <c r="G281" s="183"/>
      <c r="H281" s="186"/>
    </row>
    <row r="282" spans="1:8" ht="25.5" x14ac:dyDescent="0.2">
      <c r="A282" s="182">
        <v>4</v>
      </c>
      <c r="B282" s="183" t="s">
        <v>765</v>
      </c>
      <c r="C282" s="184" t="s">
        <v>455</v>
      </c>
      <c r="D282" s="187" t="s">
        <v>473</v>
      </c>
      <c r="E282" s="185"/>
      <c r="F282" s="183"/>
      <c r="G282" s="183"/>
      <c r="H282" s="186"/>
    </row>
    <row r="283" spans="1:8" ht="25.5" x14ac:dyDescent="0.2">
      <c r="A283" s="182">
        <v>5</v>
      </c>
      <c r="B283" s="183" t="s">
        <v>766</v>
      </c>
      <c r="C283" s="184" t="s">
        <v>455</v>
      </c>
      <c r="D283" s="187" t="s">
        <v>456</v>
      </c>
      <c r="E283" s="185"/>
      <c r="F283" s="183"/>
      <c r="G283" s="183"/>
      <c r="H283" s="186"/>
    </row>
    <row r="284" spans="1:8" x14ac:dyDescent="0.2">
      <c r="A284" s="182">
        <v>6</v>
      </c>
      <c r="B284" s="183" t="s">
        <v>767</v>
      </c>
      <c r="C284" s="184" t="s">
        <v>455</v>
      </c>
      <c r="D284" s="187" t="s">
        <v>456</v>
      </c>
      <c r="E284" s="185"/>
      <c r="F284" s="183"/>
      <c r="G284" s="183"/>
      <c r="H284" s="186"/>
    </row>
    <row r="285" spans="1:8" x14ac:dyDescent="0.2">
      <c r="A285" s="182">
        <v>7</v>
      </c>
      <c r="B285" s="183" t="s">
        <v>768</v>
      </c>
      <c r="C285" s="184" t="s">
        <v>455</v>
      </c>
      <c r="D285" s="187" t="s">
        <v>473</v>
      </c>
      <c r="E285" s="185"/>
      <c r="F285" s="183"/>
      <c r="G285" s="183"/>
      <c r="H285" s="186"/>
    </row>
    <row r="286" spans="1:8" x14ac:dyDescent="0.2">
      <c r="A286" s="208" t="s">
        <v>769</v>
      </c>
      <c r="B286" s="209"/>
      <c r="C286" s="209"/>
      <c r="D286" s="209"/>
      <c r="E286" s="209"/>
      <c r="F286" s="209"/>
      <c r="G286" s="209"/>
      <c r="H286" s="210"/>
    </row>
    <row r="287" spans="1:8" ht="25.5" x14ac:dyDescent="0.2">
      <c r="A287" s="182">
        <v>1</v>
      </c>
      <c r="B287" s="183" t="s">
        <v>770</v>
      </c>
      <c r="C287" s="184" t="s">
        <v>455</v>
      </c>
      <c r="D287" s="187" t="s">
        <v>456</v>
      </c>
      <c r="E287" s="185"/>
      <c r="F287" s="183"/>
      <c r="G287" s="183"/>
      <c r="H287" s="186"/>
    </row>
    <row r="288" spans="1:8" x14ac:dyDescent="0.2">
      <c r="A288" s="182">
        <v>2</v>
      </c>
      <c r="B288" s="183" t="s">
        <v>771</v>
      </c>
      <c r="C288" s="184" t="s">
        <v>455</v>
      </c>
      <c r="D288" s="187" t="s">
        <v>456</v>
      </c>
      <c r="E288" s="185"/>
      <c r="F288" s="183"/>
      <c r="G288" s="183"/>
      <c r="H288" s="186"/>
    </row>
    <row r="289" spans="1:8" x14ac:dyDescent="0.2">
      <c r="A289" s="182">
        <v>3</v>
      </c>
      <c r="B289" s="183" t="s">
        <v>772</v>
      </c>
      <c r="C289" s="184" t="s">
        <v>455</v>
      </c>
      <c r="D289" s="187" t="s">
        <v>456</v>
      </c>
      <c r="E289" s="185"/>
      <c r="F289" s="183"/>
      <c r="G289" s="183"/>
      <c r="H289" s="186"/>
    </row>
    <row r="290" spans="1:8" x14ac:dyDescent="0.2">
      <c r="A290" s="182">
        <v>4</v>
      </c>
      <c r="B290" s="183" t="s">
        <v>773</v>
      </c>
      <c r="C290" s="184" t="s">
        <v>455</v>
      </c>
      <c r="D290" s="187" t="s">
        <v>456</v>
      </c>
      <c r="E290" s="185"/>
      <c r="F290" s="183"/>
      <c r="G290" s="183"/>
      <c r="H290" s="186"/>
    </row>
    <row r="291" spans="1:8" x14ac:dyDescent="0.2">
      <c r="A291" s="182">
        <v>5</v>
      </c>
      <c r="B291" s="183" t="s">
        <v>774</v>
      </c>
      <c r="C291" s="184" t="s">
        <v>455</v>
      </c>
      <c r="D291" s="187" t="s">
        <v>456</v>
      </c>
      <c r="E291" s="185"/>
      <c r="F291" s="183"/>
      <c r="G291" s="183"/>
      <c r="H291" s="186"/>
    </row>
    <row r="292" spans="1:8" x14ac:dyDescent="0.2">
      <c r="A292" s="182">
        <v>6</v>
      </c>
      <c r="B292" s="183" t="s">
        <v>775</v>
      </c>
      <c r="C292" s="184" t="s">
        <v>455</v>
      </c>
      <c r="D292" s="187" t="s">
        <v>473</v>
      </c>
      <c r="E292" s="185"/>
      <c r="F292" s="183"/>
      <c r="G292" s="183"/>
      <c r="H292" s="186"/>
    </row>
    <row r="293" spans="1:8" ht="25.5" x14ac:dyDescent="0.2">
      <c r="A293" s="182">
        <v>7</v>
      </c>
      <c r="B293" s="183" t="s">
        <v>776</v>
      </c>
      <c r="C293" s="184" t="s">
        <v>455</v>
      </c>
      <c r="D293" s="187" t="s">
        <v>456</v>
      </c>
      <c r="E293" s="185"/>
      <c r="F293" s="183"/>
      <c r="G293" s="183"/>
      <c r="H293" s="186"/>
    </row>
    <row r="294" spans="1:8" x14ac:dyDescent="0.2">
      <c r="A294" s="182">
        <v>8</v>
      </c>
      <c r="B294" s="183" t="s">
        <v>777</v>
      </c>
      <c r="C294" s="184" t="s">
        <v>455</v>
      </c>
      <c r="D294" s="187" t="s">
        <v>456</v>
      </c>
      <c r="E294" s="185"/>
      <c r="F294" s="183"/>
      <c r="G294" s="183"/>
      <c r="H294" s="186"/>
    </row>
    <row r="295" spans="1:8" x14ac:dyDescent="0.2">
      <c r="A295" s="182">
        <v>9</v>
      </c>
      <c r="B295" s="183" t="s">
        <v>778</v>
      </c>
      <c r="C295" s="184" t="s">
        <v>455</v>
      </c>
      <c r="D295" s="187" t="s">
        <v>456</v>
      </c>
      <c r="E295" s="185"/>
      <c r="F295" s="183"/>
      <c r="G295" s="183"/>
      <c r="H295" s="186"/>
    </row>
    <row r="296" spans="1:8" x14ac:dyDescent="0.2">
      <c r="A296" s="182">
        <v>10</v>
      </c>
      <c r="B296" s="183" t="s">
        <v>779</v>
      </c>
      <c r="C296" s="184" t="s">
        <v>455</v>
      </c>
      <c r="D296" s="187" t="s">
        <v>456</v>
      </c>
      <c r="E296" s="185"/>
      <c r="F296" s="183"/>
      <c r="G296" s="183"/>
      <c r="H296" s="186"/>
    </row>
    <row r="297" spans="1:8" x14ac:dyDescent="0.2">
      <c r="A297" s="208" t="s">
        <v>780</v>
      </c>
      <c r="B297" s="209"/>
      <c r="C297" s="209"/>
      <c r="D297" s="209"/>
      <c r="E297" s="209"/>
      <c r="F297" s="209"/>
      <c r="G297" s="209"/>
      <c r="H297" s="210"/>
    </row>
    <row r="298" spans="1:8" x14ac:dyDescent="0.2">
      <c r="A298" s="182">
        <v>1</v>
      </c>
      <c r="B298" s="183"/>
      <c r="C298" s="184" t="s">
        <v>264</v>
      </c>
      <c r="D298" s="184"/>
      <c r="E298" s="190"/>
      <c r="F298" s="183"/>
      <c r="G298" s="183"/>
      <c r="H298" s="186"/>
    </row>
    <row r="299" spans="1:8" x14ac:dyDescent="0.2">
      <c r="A299" s="182">
        <v>2</v>
      </c>
      <c r="B299" s="183"/>
      <c r="C299" s="184" t="s">
        <v>264</v>
      </c>
      <c r="D299" s="184"/>
      <c r="E299" s="190"/>
      <c r="F299" s="183"/>
      <c r="G299" s="183"/>
      <c r="H299" s="186"/>
    </row>
    <row r="300" spans="1:8" x14ac:dyDescent="0.2">
      <c r="A300" s="182">
        <v>3</v>
      </c>
      <c r="B300" s="183"/>
      <c r="C300" s="184" t="s">
        <v>264</v>
      </c>
      <c r="D300" s="184"/>
      <c r="E300" s="190"/>
      <c r="F300" s="183"/>
      <c r="G300" s="183"/>
      <c r="H300" s="186"/>
    </row>
    <row r="301" spans="1:8" x14ac:dyDescent="0.2">
      <c r="A301" s="182">
        <v>4</v>
      </c>
      <c r="B301" s="183"/>
      <c r="C301" s="184" t="s">
        <v>264</v>
      </c>
      <c r="D301" s="184"/>
      <c r="E301" s="190"/>
      <c r="F301" s="183"/>
      <c r="G301" s="183"/>
      <c r="H301" s="186"/>
    </row>
    <row r="302" spans="1:8" x14ac:dyDescent="0.2">
      <c r="A302" s="182">
        <v>5</v>
      </c>
      <c r="B302" s="183"/>
      <c r="C302" s="184" t="s">
        <v>264</v>
      </c>
      <c r="D302" s="184"/>
      <c r="E302" s="190"/>
      <c r="F302" s="183"/>
      <c r="G302" s="183"/>
      <c r="H302" s="186"/>
    </row>
    <row r="303" spans="1:8" x14ac:dyDescent="0.2">
      <c r="A303" s="182">
        <v>6</v>
      </c>
      <c r="B303" s="183"/>
      <c r="C303" s="184" t="s">
        <v>264</v>
      </c>
      <c r="D303" s="184"/>
      <c r="E303" s="190"/>
      <c r="F303" s="183"/>
      <c r="G303" s="183"/>
      <c r="H303" s="186"/>
    </row>
    <row r="304" spans="1:8" x14ac:dyDescent="0.2">
      <c r="A304" s="182">
        <v>7</v>
      </c>
      <c r="B304" s="183"/>
      <c r="C304" s="184" t="s">
        <v>264</v>
      </c>
      <c r="D304" s="184"/>
      <c r="E304" s="190"/>
      <c r="F304" s="183"/>
      <c r="G304" s="183"/>
      <c r="H304" s="186"/>
    </row>
    <row r="305" spans="1:8" x14ac:dyDescent="0.2">
      <c r="A305" s="182">
        <v>8</v>
      </c>
      <c r="B305" s="183"/>
      <c r="C305" s="184" t="s">
        <v>264</v>
      </c>
      <c r="D305" s="184"/>
      <c r="E305" s="190"/>
      <c r="F305" s="183"/>
      <c r="G305" s="183"/>
      <c r="H305" s="186"/>
    </row>
    <row r="306" spans="1:8" x14ac:dyDescent="0.2">
      <c r="A306" s="182">
        <v>9</v>
      </c>
      <c r="B306" s="183"/>
      <c r="C306" s="184" t="s">
        <v>264</v>
      </c>
      <c r="D306" s="184"/>
      <c r="E306" s="190"/>
      <c r="F306" s="183"/>
      <c r="G306" s="183"/>
      <c r="H306" s="186"/>
    </row>
    <row r="307" spans="1:8" x14ac:dyDescent="0.2">
      <c r="A307" s="182">
        <v>10</v>
      </c>
      <c r="B307" s="183"/>
      <c r="C307" s="184" t="s">
        <v>264</v>
      </c>
      <c r="D307" s="184"/>
      <c r="E307" s="190"/>
      <c r="F307" s="183"/>
      <c r="G307" s="183"/>
      <c r="H307" s="186"/>
    </row>
    <row r="308" spans="1:8" x14ac:dyDescent="0.2">
      <c r="A308" s="208" t="s">
        <v>781</v>
      </c>
      <c r="B308" s="209"/>
      <c r="C308" s="209"/>
      <c r="D308" s="209"/>
      <c r="E308" s="209"/>
      <c r="F308" s="209"/>
      <c r="G308" s="209"/>
      <c r="H308" s="210"/>
    </row>
    <row r="309" spans="1:8" x14ac:dyDescent="0.2">
      <c r="A309" s="177">
        <v>1</v>
      </c>
      <c r="B309" s="200" t="s">
        <v>782</v>
      </c>
      <c r="C309" s="200"/>
      <c r="D309" s="200"/>
      <c r="E309" s="200"/>
      <c r="F309" s="200"/>
      <c r="G309" s="200"/>
      <c r="H309" s="201"/>
    </row>
    <row r="310" spans="1:8" x14ac:dyDescent="0.2">
      <c r="A310" s="177">
        <v>2</v>
      </c>
      <c r="B310" s="200" t="s">
        <v>783</v>
      </c>
      <c r="C310" s="200"/>
      <c r="D310" s="200"/>
      <c r="E310" s="200"/>
      <c r="F310" s="200"/>
      <c r="G310" s="200"/>
      <c r="H310" s="201"/>
    </row>
    <row r="311" spans="1:8" x14ac:dyDescent="0.2">
      <c r="A311" s="177">
        <v>3</v>
      </c>
      <c r="B311" s="200" t="s">
        <v>784</v>
      </c>
      <c r="C311" s="200"/>
      <c r="D311" s="200"/>
      <c r="E311" s="200"/>
      <c r="F311" s="200"/>
      <c r="G311" s="200"/>
      <c r="H311" s="201"/>
    </row>
    <row r="312" spans="1:8" x14ac:dyDescent="0.2">
      <c r="A312" s="177">
        <v>4</v>
      </c>
      <c r="B312" s="200" t="s">
        <v>785</v>
      </c>
      <c r="C312" s="200"/>
      <c r="D312" s="200"/>
      <c r="E312" s="200"/>
      <c r="F312" s="200"/>
      <c r="G312" s="200"/>
      <c r="H312" s="201"/>
    </row>
    <row r="313" spans="1:8" x14ac:dyDescent="0.2">
      <c r="A313" s="177">
        <v>5</v>
      </c>
      <c r="B313" s="200" t="s">
        <v>786</v>
      </c>
      <c r="C313" s="200"/>
      <c r="D313" s="200"/>
      <c r="E313" s="200"/>
      <c r="F313" s="200"/>
      <c r="G313" s="200"/>
      <c r="H313" s="201"/>
    </row>
    <row r="314" spans="1:8" x14ac:dyDescent="0.2">
      <c r="A314" s="177">
        <v>6</v>
      </c>
      <c r="B314" s="200" t="s">
        <v>787</v>
      </c>
      <c r="C314" s="200"/>
      <c r="D314" s="200"/>
      <c r="E314" s="200"/>
      <c r="F314" s="200"/>
      <c r="G314" s="200"/>
      <c r="H314" s="201"/>
    </row>
    <row r="315" spans="1:8" x14ac:dyDescent="0.2">
      <c r="A315" s="177">
        <v>7</v>
      </c>
      <c r="B315" s="200" t="s">
        <v>788</v>
      </c>
      <c r="C315" s="200"/>
      <c r="D315" s="200"/>
      <c r="E315" s="200"/>
      <c r="F315" s="200"/>
      <c r="G315" s="200"/>
      <c r="H315" s="201"/>
    </row>
    <row r="316" spans="1:8" x14ac:dyDescent="0.2">
      <c r="A316" s="177">
        <v>8</v>
      </c>
      <c r="B316" s="200" t="s">
        <v>789</v>
      </c>
      <c r="C316" s="200"/>
      <c r="D316" s="200"/>
      <c r="E316" s="200"/>
      <c r="F316" s="200"/>
      <c r="G316" s="200"/>
      <c r="H316" s="201"/>
    </row>
    <row r="317" spans="1:8" x14ac:dyDescent="0.2">
      <c r="A317" s="177">
        <v>9</v>
      </c>
      <c r="B317" s="200" t="s">
        <v>790</v>
      </c>
      <c r="C317" s="200"/>
      <c r="D317" s="200"/>
      <c r="E317" s="200"/>
      <c r="F317" s="200"/>
      <c r="G317" s="200"/>
      <c r="H317" s="201"/>
    </row>
    <row r="318" spans="1:8" x14ac:dyDescent="0.2">
      <c r="A318" s="177">
        <v>10</v>
      </c>
      <c r="B318" s="200" t="s">
        <v>791</v>
      </c>
      <c r="C318" s="200"/>
      <c r="D318" s="200"/>
      <c r="E318" s="200"/>
      <c r="F318" s="200"/>
      <c r="G318" s="200"/>
      <c r="H318" s="201"/>
    </row>
    <row r="319" spans="1:8" ht="13.5" thickBot="1" x14ac:dyDescent="0.25">
      <c r="A319" s="191"/>
      <c r="B319" s="192"/>
      <c r="C319" s="193"/>
      <c r="D319" s="193"/>
      <c r="E319" s="192"/>
      <c r="F319" s="192" t="s">
        <v>792</v>
      </c>
      <c r="G319" s="192"/>
      <c r="H319" s="194"/>
    </row>
  </sheetData>
  <mergeCells count="49">
    <mergeCell ref="B318:H318"/>
    <mergeCell ref="B312:H312"/>
    <mergeCell ref="B313:H313"/>
    <mergeCell ref="B314:H314"/>
    <mergeCell ref="B315:H315"/>
    <mergeCell ref="B316:H316"/>
    <mergeCell ref="B317:H317"/>
    <mergeCell ref="B311:H311"/>
    <mergeCell ref="A216:H216"/>
    <mergeCell ref="A231:H231"/>
    <mergeCell ref="A246:H246"/>
    <mergeCell ref="A258:H258"/>
    <mergeCell ref="A268:H268"/>
    <mergeCell ref="A278:H278"/>
    <mergeCell ref="A286:H286"/>
    <mergeCell ref="A297:H297"/>
    <mergeCell ref="A308:H308"/>
    <mergeCell ref="B309:H309"/>
    <mergeCell ref="B310:H310"/>
    <mergeCell ref="B200:H200"/>
    <mergeCell ref="A96:H96"/>
    <mergeCell ref="B111:H111"/>
    <mergeCell ref="A112:H112"/>
    <mergeCell ref="A128:H128"/>
    <mergeCell ref="A136:H136"/>
    <mergeCell ref="A147:H147"/>
    <mergeCell ref="A155:H155"/>
    <mergeCell ref="A174:H174"/>
    <mergeCell ref="A187:H187"/>
    <mergeCell ref="B188:H188"/>
    <mergeCell ref="A199:H199"/>
    <mergeCell ref="A87:H87"/>
    <mergeCell ref="B7:H7"/>
    <mergeCell ref="B8:H8"/>
    <mergeCell ref="B9:H9"/>
    <mergeCell ref="B10:H10"/>
    <mergeCell ref="B11:H11"/>
    <mergeCell ref="A14:H14"/>
    <mergeCell ref="A26:H26"/>
    <mergeCell ref="A39:H39"/>
    <mergeCell ref="A44:H44"/>
    <mergeCell ref="A65:H65"/>
    <mergeCell ref="A79:H79"/>
    <mergeCell ref="B6:H6"/>
    <mergeCell ref="A1:H1"/>
    <mergeCell ref="A2:H2"/>
    <mergeCell ref="A3:H3"/>
    <mergeCell ref="B4:H4"/>
    <mergeCell ref="B5:H5"/>
  </mergeCells>
  <conditionalFormatting sqref="A45:C64">
    <cfRule type="expression" dxfId="199" priority="43">
      <formula>MOD(ROW(),2)=0</formula>
    </cfRule>
  </conditionalFormatting>
  <conditionalFormatting sqref="A66:C78">
    <cfRule type="expression" dxfId="198" priority="41">
      <formula>MOD(ROW(),2)=0</formula>
    </cfRule>
  </conditionalFormatting>
  <conditionalFormatting sqref="A80:C86">
    <cfRule type="expression" dxfId="197" priority="39">
      <formula>MOD(ROW(),2)=0</formula>
    </cfRule>
  </conditionalFormatting>
  <conditionalFormatting sqref="A88:C95">
    <cfRule type="expression" dxfId="196" priority="37">
      <formula>MOD(ROW(),2)=0</formula>
    </cfRule>
  </conditionalFormatting>
  <conditionalFormatting sqref="A97:C110">
    <cfRule type="expression" dxfId="195" priority="35">
      <formula>MOD(ROW(),2)=0</formula>
    </cfRule>
  </conditionalFormatting>
  <conditionalFormatting sqref="A113:C127">
    <cfRule type="expression" dxfId="194" priority="33">
      <formula>MOD(ROW(),2)=0</formula>
    </cfRule>
  </conditionalFormatting>
  <conditionalFormatting sqref="A129:C135">
    <cfRule type="expression" dxfId="193" priority="31">
      <formula>MOD(ROW(),2)=0</formula>
    </cfRule>
  </conditionalFormatting>
  <conditionalFormatting sqref="A137:C146">
    <cfRule type="expression" dxfId="192" priority="29">
      <formula>MOD(ROW(),2)=0</formula>
    </cfRule>
  </conditionalFormatting>
  <conditionalFormatting sqref="A148:C154">
    <cfRule type="expression" dxfId="191" priority="27">
      <formula>MOD(ROW(),2)=0</formula>
    </cfRule>
  </conditionalFormatting>
  <conditionalFormatting sqref="A156:C173">
    <cfRule type="expression" dxfId="190" priority="25">
      <formula>MOD(ROW(),2)=0</formula>
    </cfRule>
  </conditionalFormatting>
  <conditionalFormatting sqref="A175:C186">
    <cfRule type="expression" dxfId="189" priority="23">
      <formula>MOD(ROW(),2)=0</formula>
    </cfRule>
  </conditionalFormatting>
  <conditionalFormatting sqref="A189:C198">
    <cfRule type="expression" dxfId="188" priority="21">
      <formula>MOD(ROW(),2)=0</formula>
    </cfRule>
  </conditionalFormatting>
  <conditionalFormatting sqref="A201:C215">
    <cfRule type="expression" dxfId="187" priority="19">
      <formula>MOD(ROW(),2)=0</formula>
    </cfRule>
  </conditionalFormatting>
  <conditionalFormatting sqref="A217:C230">
    <cfRule type="expression" dxfId="186" priority="17">
      <formula>MOD(ROW(),2)=0</formula>
    </cfRule>
  </conditionalFormatting>
  <conditionalFormatting sqref="A232:C245">
    <cfRule type="expression" dxfId="185" priority="15">
      <formula>MOD(ROW(),2)=0</formula>
    </cfRule>
  </conditionalFormatting>
  <conditionalFormatting sqref="A247:C257">
    <cfRule type="expression" dxfId="184" priority="13">
      <formula>MOD(ROW(),2)=0</formula>
    </cfRule>
  </conditionalFormatting>
  <conditionalFormatting sqref="A259:C267">
    <cfRule type="expression" dxfId="183" priority="10">
      <formula>MOD(ROW(),2)=0</formula>
    </cfRule>
  </conditionalFormatting>
  <conditionalFormatting sqref="A269:C277">
    <cfRule type="expression" dxfId="182" priority="9">
      <formula>MOD(ROW(),2)=0</formula>
    </cfRule>
  </conditionalFormatting>
  <conditionalFormatting sqref="A279:C285">
    <cfRule type="expression" dxfId="181" priority="6">
      <formula>MOD(ROW(),2)=0</formula>
    </cfRule>
  </conditionalFormatting>
  <conditionalFormatting sqref="A287:C296">
    <cfRule type="expression" dxfId="180" priority="5">
      <formula>MOD(ROW(),2)=0</formula>
    </cfRule>
  </conditionalFormatting>
  <conditionalFormatting sqref="A15:D25 F15:H25">
    <cfRule type="expression" dxfId="179" priority="46">
      <formula>MOD(ROW(),2)=0</formula>
    </cfRule>
  </conditionalFormatting>
  <conditionalFormatting sqref="A40:D43">
    <cfRule type="expression" dxfId="178" priority="1">
      <formula>MOD(ROW(),2)=0</formula>
    </cfRule>
  </conditionalFormatting>
  <conditionalFormatting sqref="A298:D307">
    <cfRule type="expression" dxfId="177" priority="3">
      <formula>MOD(ROW(),2)=0</formula>
    </cfRule>
  </conditionalFormatting>
  <conditionalFormatting sqref="A27:H38">
    <cfRule type="expression" dxfId="176" priority="45">
      <formula>MOD(ROW(),2)=0</formula>
    </cfRule>
  </conditionalFormatting>
  <conditionalFormatting sqref="F15:F25">
    <cfRule type="cellIs" dxfId="175" priority="47" operator="equal">
      <formula>"Comply"</formula>
    </cfRule>
    <cfRule type="cellIs" dxfId="174" priority="48" operator="equal">
      <formula>"Deviate"</formula>
    </cfRule>
  </conditionalFormatting>
  <conditionalFormatting sqref="F40:H43">
    <cfRule type="expression" dxfId="173" priority="44">
      <formula>MOD(ROW(),2)=0</formula>
    </cfRule>
  </conditionalFormatting>
  <conditionalFormatting sqref="F45:H64">
    <cfRule type="expression" dxfId="172" priority="42">
      <formula>MOD(ROW(),2)=0</formula>
    </cfRule>
  </conditionalFormatting>
  <conditionalFormatting sqref="F66:H78">
    <cfRule type="expression" dxfId="171" priority="40">
      <formula>MOD(ROW(),2)=0</formula>
    </cfRule>
  </conditionalFormatting>
  <conditionalFormatting sqref="F80:H86">
    <cfRule type="expression" dxfId="170" priority="38">
      <formula>MOD(ROW(),2)=0</formula>
    </cfRule>
  </conditionalFormatting>
  <conditionalFormatting sqref="F88:H95">
    <cfRule type="expression" dxfId="169" priority="36">
      <formula>MOD(ROW(),2)=0</formula>
    </cfRule>
  </conditionalFormatting>
  <conditionalFormatting sqref="F97:H110">
    <cfRule type="expression" dxfId="168" priority="34">
      <formula>MOD(ROW(),2)=0</formula>
    </cfRule>
  </conditionalFormatting>
  <conditionalFormatting sqref="F113:H127">
    <cfRule type="expression" dxfId="167" priority="32">
      <formula>MOD(ROW(),2)=0</formula>
    </cfRule>
  </conditionalFormatting>
  <conditionalFormatting sqref="F129:H135">
    <cfRule type="expression" dxfId="166" priority="30">
      <formula>MOD(ROW(),2)=0</formula>
    </cfRule>
  </conditionalFormatting>
  <conditionalFormatting sqref="F137:H146">
    <cfRule type="expression" dxfId="165" priority="28">
      <formula>MOD(ROW(),2)=0</formula>
    </cfRule>
  </conditionalFormatting>
  <conditionalFormatting sqref="F148:H154">
    <cfRule type="expression" dxfId="164" priority="26">
      <formula>MOD(ROW(),2)=0</formula>
    </cfRule>
  </conditionalFormatting>
  <conditionalFormatting sqref="F156:H173">
    <cfRule type="expression" dxfId="163" priority="24">
      <formula>MOD(ROW(),2)=0</formula>
    </cfRule>
  </conditionalFormatting>
  <conditionalFormatting sqref="F175:H186">
    <cfRule type="expression" dxfId="162" priority="22">
      <formula>MOD(ROW(),2)=0</formula>
    </cfRule>
  </conditionalFormatting>
  <conditionalFormatting sqref="F189:H198">
    <cfRule type="expression" dxfId="161" priority="20">
      <formula>MOD(ROW(),2)=0</formula>
    </cfRule>
  </conditionalFormatting>
  <conditionalFormatting sqref="F201:H215">
    <cfRule type="expression" dxfId="160" priority="18">
      <formula>MOD(ROW(),2)=0</formula>
    </cfRule>
  </conditionalFormatting>
  <conditionalFormatting sqref="F217:H230">
    <cfRule type="expression" dxfId="159" priority="16">
      <formula>MOD(ROW(),2)=0</formula>
    </cfRule>
  </conditionalFormatting>
  <conditionalFormatting sqref="F232:H245">
    <cfRule type="expression" dxfId="158" priority="14">
      <formula>MOD(ROW(),2)=0</formula>
    </cfRule>
  </conditionalFormatting>
  <conditionalFormatting sqref="F247:H257">
    <cfRule type="expression" dxfId="157" priority="12">
      <formula>MOD(ROW(),2)=0</formula>
    </cfRule>
  </conditionalFormatting>
  <conditionalFormatting sqref="F259:H267">
    <cfRule type="expression" dxfId="156" priority="11">
      <formula>MOD(ROW(),2)=0</formula>
    </cfRule>
  </conditionalFormatting>
  <conditionalFormatting sqref="F269:H277">
    <cfRule type="expression" dxfId="155" priority="8">
      <formula>MOD(ROW(),2)=0</formula>
    </cfRule>
  </conditionalFormatting>
  <conditionalFormatting sqref="F279:H285">
    <cfRule type="expression" dxfId="154" priority="7">
      <formula>MOD(ROW(),2)=0</formula>
    </cfRule>
  </conditionalFormatting>
  <conditionalFormatting sqref="F287:H296">
    <cfRule type="expression" dxfId="153" priority="4">
      <formula>MOD(ROW(),2)=0</formula>
    </cfRule>
  </conditionalFormatting>
  <conditionalFormatting sqref="F298:H307">
    <cfRule type="expression" dxfId="152" priority="2">
      <formula>MOD(ROW(),2)=0</formula>
    </cfRule>
  </conditionalFormatting>
  <conditionalFormatting sqref="H15:H25">
    <cfRule type="cellIs" dxfId="151" priority="49" operator="equal">
      <formula>"Accept"</formula>
    </cfRule>
    <cfRule type="cellIs" dxfId="150" priority="50" operator="equal">
      <formula>"Reject"</formula>
    </cfRule>
  </conditionalFormatting>
  <printOptions horizontalCentered="1"/>
  <pageMargins left="0.4" right="0.4" top="0.5" bottom="0.5" header="0.511811023622047" footer="0.511811023622047"/>
  <pageSetup scale="81" fitToHeight="0"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51FD2-32A8-49E6-B4C7-4CE59968C298}">
  <sheetPr>
    <pageSetUpPr fitToPage="1"/>
  </sheetPr>
  <dimension ref="A1:H319"/>
  <sheetViews>
    <sheetView showGridLines="0" view="pageLayout" topLeftCell="A192" zoomScaleNormal="100" workbookViewId="0">
      <selection activeCell="D194" sqref="D194"/>
    </sheetView>
  </sheetViews>
  <sheetFormatPr defaultColWidth="8.7109375" defaultRowHeight="12.75" x14ac:dyDescent="0.2"/>
  <cols>
    <col min="1" max="1" width="4" style="173" customWidth="1"/>
    <col min="2" max="2" width="38" style="173" customWidth="1"/>
    <col min="3" max="3" width="8" style="195" customWidth="1"/>
    <col min="4" max="4" width="16" style="195" customWidth="1"/>
    <col min="5" max="5" width="14" style="173" customWidth="1"/>
    <col min="6" max="6" width="8" style="173" customWidth="1"/>
    <col min="7" max="7" width="24" style="173" customWidth="1"/>
    <col min="8" max="8" width="8" style="173" customWidth="1"/>
    <col min="9" max="16384" width="8.7109375" style="173"/>
  </cols>
  <sheetData>
    <row r="1" spans="1:8" ht="21.75" customHeight="1" x14ac:dyDescent="0.2">
      <c r="A1" s="202" t="s">
        <v>805</v>
      </c>
      <c r="B1" s="203"/>
      <c r="C1" s="203"/>
      <c r="D1" s="203"/>
      <c r="E1" s="203"/>
      <c r="F1" s="203"/>
      <c r="G1" s="203"/>
      <c r="H1" s="204"/>
    </row>
    <row r="2" spans="1:8" ht="18" customHeight="1" x14ac:dyDescent="0.2">
      <c r="A2" s="205" t="s">
        <v>803</v>
      </c>
      <c r="B2" s="206"/>
      <c r="C2" s="206"/>
      <c r="D2" s="206"/>
      <c r="E2" s="206"/>
      <c r="F2" s="206"/>
      <c r="G2" s="206"/>
      <c r="H2" s="207"/>
    </row>
    <row r="3" spans="1:8" ht="15.75" customHeight="1" x14ac:dyDescent="0.2">
      <c r="A3" s="208" t="s">
        <v>400</v>
      </c>
      <c r="B3" s="209"/>
      <c r="C3" s="209"/>
      <c r="D3" s="209"/>
      <c r="E3" s="209"/>
      <c r="F3" s="209"/>
      <c r="G3" s="209"/>
      <c r="H3" s="210"/>
    </row>
    <row r="4" spans="1:8" ht="13.5" customHeight="1" x14ac:dyDescent="0.2">
      <c r="A4" s="177">
        <v>1</v>
      </c>
      <c r="B4" s="200" t="s">
        <v>401</v>
      </c>
      <c r="C4" s="200"/>
      <c r="D4" s="200"/>
      <c r="E4" s="200"/>
      <c r="F4" s="200"/>
      <c r="G4" s="200"/>
      <c r="H4" s="201"/>
    </row>
    <row r="5" spans="1:8" ht="13.5" customHeight="1" x14ac:dyDescent="0.2">
      <c r="A5" s="177">
        <v>2</v>
      </c>
      <c r="B5" s="200" t="s">
        <v>402</v>
      </c>
      <c r="C5" s="200"/>
      <c r="D5" s="200"/>
      <c r="E5" s="200"/>
      <c r="F5" s="200"/>
      <c r="G5" s="200"/>
      <c r="H5" s="201"/>
    </row>
    <row r="6" spans="1:8" ht="13.5" customHeight="1" x14ac:dyDescent="0.2">
      <c r="A6" s="177">
        <v>3</v>
      </c>
      <c r="B6" s="200" t="s">
        <v>403</v>
      </c>
      <c r="C6" s="200"/>
      <c r="D6" s="200"/>
      <c r="E6" s="200"/>
      <c r="F6" s="200"/>
      <c r="G6" s="200"/>
      <c r="H6" s="201"/>
    </row>
    <row r="7" spans="1:8" ht="13.5" customHeight="1" x14ac:dyDescent="0.2">
      <c r="A7" s="177">
        <v>4</v>
      </c>
      <c r="B7" s="200" t="s">
        <v>404</v>
      </c>
      <c r="C7" s="200"/>
      <c r="D7" s="200"/>
      <c r="E7" s="200"/>
      <c r="F7" s="200"/>
      <c r="G7" s="200"/>
      <c r="H7" s="201"/>
    </row>
    <row r="8" spans="1:8" ht="13.5" customHeight="1" x14ac:dyDescent="0.2">
      <c r="A8" s="177">
        <v>5</v>
      </c>
      <c r="B8" s="200" t="s">
        <v>405</v>
      </c>
      <c r="C8" s="200"/>
      <c r="D8" s="200"/>
      <c r="E8" s="200"/>
      <c r="F8" s="200"/>
      <c r="G8" s="200"/>
      <c r="H8" s="201"/>
    </row>
    <row r="9" spans="1:8" ht="13.5" customHeight="1" x14ac:dyDescent="0.2">
      <c r="A9" s="177">
        <v>6</v>
      </c>
      <c r="B9" s="200" t="s">
        <v>406</v>
      </c>
      <c r="C9" s="200"/>
      <c r="D9" s="200"/>
      <c r="E9" s="200"/>
      <c r="F9" s="200"/>
      <c r="G9" s="200"/>
      <c r="H9" s="201"/>
    </row>
    <row r="10" spans="1:8" ht="13.5" customHeight="1" x14ac:dyDescent="0.2">
      <c r="A10" s="177">
        <v>7</v>
      </c>
      <c r="B10" s="200" t="s">
        <v>407</v>
      </c>
      <c r="C10" s="200"/>
      <c r="D10" s="200"/>
      <c r="E10" s="200"/>
      <c r="F10" s="200"/>
      <c r="G10" s="200"/>
      <c r="H10" s="201"/>
    </row>
    <row r="11" spans="1:8" ht="13.5" customHeight="1" x14ac:dyDescent="0.2">
      <c r="A11" s="178"/>
      <c r="B11" s="211" t="s">
        <v>408</v>
      </c>
      <c r="C11" s="211"/>
      <c r="D11" s="211"/>
      <c r="E11" s="211"/>
      <c r="F11" s="211"/>
      <c r="G11" s="211"/>
      <c r="H11" s="212"/>
    </row>
    <row r="12" spans="1:8" x14ac:dyDescent="0.2">
      <c r="A12" s="178"/>
      <c r="B12" s="179"/>
      <c r="C12" s="180"/>
      <c r="D12" s="180"/>
      <c r="E12" s="179"/>
      <c r="F12" s="179"/>
      <c r="G12" s="179"/>
      <c r="H12" s="181"/>
    </row>
    <row r="13" spans="1:8" ht="25.5" x14ac:dyDescent="0.2">
      <c r="A13" s="174" t="s">
        <v>409</v>
      </c>
      <c r="B13" s="175" t="s">
        <v>6</v>
      </c>
      <c r="C13" s="175" t="s">
        <v>10</v>
      </c>
      <c r="D13" s="175" t="s">
        <v>410</v>
      </c>
      <c r="E13" s="175" t="s">
        <v>411</v>
      </c>
      <c r="F13" s="175" t="s">
        <v>412</v>
      </c>
      <c r="G13" s="175" t="s">
        <v>413</v>
      </c>
      <c r="H13" s="176" t="s">
        <v>414</v>
      </c>
    </row>
    <row r="14" spans="1:8" x14ac:dyDescent="0.2">
      <c r="A14" s="208" t="s">
        <v>415</v>
      </c>
      <c r="B14" s="209"/>
      <c r="C14" s="209"/>
      <c r="D14" s="209"/>
      <c r="E14" s="209"/>
      <c r="F14" s="209"/>
      <c r="G14" s="209"/>
      <c r="H14" s="210"/>
    </row>
    <row r="15" spans="1:8" x14ac:dyDescent="0.2">
      <c r="A15" s="182">
        <v>1</v>
      </c>
      <c r="B15" s="183" t="s">
        <v>416</v>
      </c>
      <c r="C15" s="184" t="s">
        <v>264</v>
      </c>
      <c r="D15" s="184" t="s">
        <v>793</v>
      </c>
      <c r="E15" s="185"/>
      <c r="F15" s="183"/>
      <c r="G15" s="183"/>
      <c r="H15" s="186"/>
    </row>
    <row r="16" spans="1:8" x14ac:dyDescent="0.2">
      <c r="A16" s="182">
        <v>2</v>
      </c>
      <c r="B16" s="183" t="s">
        <v>418</v>
      </c>
      <c r="C16" s="184" t="s">
        <v>264</v>
      </c>
      <c r="D16" s="184"/>
      <c r="E16" s="185"/>
      <c r="F16" s="183"/>
      <c r="G16" s="183"/>
      <c r="H16" s="186"/>
    </row>
    <row r="17" spans="1:8" x14ac:dyDescent="0.2">
      <c r="A17" s="182">
        <v>3</v>
      </c>
      <c r="B17" s="183" t="s">
        <v>419</v>
      </c>
      <c r="C17" s="184" t="s">
        <v>264</v>
      </c>
      <c r="D17" s="184"/>
      <c r="E17" s="185"/>
      <c r="F17" s="183"/>
      <c r="G17" s="183"/>
      <c r="H17" s="186"/>
    </row>
    <row r="18" spans="1:8" x14ac:dyDescent="0.2">
      <c r="A18" s="182">
        <v>4</v>
      </c>
      <c r="B18" s="183" t="s">
        <v>420</v>
      </c>
      <c r="C18" s="184" t="s">
        <v>264</v>
      </c>
      <c r="D18" s="184"/>
      <c r="E18" s="185"/>
      <c r="F18" s="183"/>
      <c r="G18" s="183"/>
      <c r="H18" s="186"/>
    </row>
    <row r="19" spans="1:8" x14ac:dyDescent="0.2">
      <c r="A19" s="182">
        <v>5</v>
      </c>
      <c r="B19" s="183" t="s">
        <v>421</v>
      </c>
      <c r="C19" s="184" t="s">
        <v>264</v>
      </c>
      <c r="D19" s="184"/>
      <c r="E19" s="185"/>
      <c r="F19" s="183"/>
      <c r="G19" s="183"/>
      <c r="H19" s="186"/>
    </row>
    <row r="20" spans="1:8" x14ac:dyDescent="0.2">
      <c r="A20" s="182">
        <v>6</v>
      </c>
      <c r="B20" s="183" t="s">
        <v>422</v>
      </c>
      <c r="C20" s="184" t="s">
        <v>264</v>
      </c>
      <c r="D20" s="184" t="s">
        <v>423</v>
      </c>
      <c r="E20" s="185"/>
      <c r="F20" s="183"/>
      <c r="G20" s="183"/>
      <c r="H20" s="186"/>
    </row>
    <row r="21" spans="1:8" x14ac:dyDescent="0.2">
      <c r="A21" s="182">
        <v>7</v>
      </c>
      <c r="B21" s="183" t="s">
        <v>424</v>
      </c>
      <c r="C21" s="184" t="s">
        <v>409</v>
      </c>
      <c r="D21" s="184">
        <v>1</v>
      </c>
      <c r="E21" s="185"/>
      <c r="F21" s="183"/>
      <c r="G21" s="183"/>
      <c r="H21" s="186"/>
    </row>
    <row r="22" spans="1:8" x14ac:dyDescent="0.2">
      <c r="A22" s="182">
        <v>8</v>
      </c>
      <c r="B22" s="183" t="s">
        <v>425</v>
      </c>
      <c r="C22" s="184" t="s">
        <v>264</v>
      </c>
      <c r="D22" s="184" t="s">
        <v>793</v>
      </c>
      <c r="E22" s="185"/>
      <c r="F22" s="183"/>
      <c r="G22" s="183"/>
      <c r="H22" s="186"/>
    </row>
    <row r="23" spans="1:8" x14ac:dyDescent="0.2">
      <c r="A23" s="182">
        <v>9</v>
      </c>
      <c r="B23" s="183" t="s">
        <v>427</v>
      </c>
      <c r="C23" s="184" t="s">
        <v>428</v>
      </c>
      <c r="D23" s="184">
        <v>1</v>
      </c>
      <c r="E23" s="185"/>
      <c r="F23" s="183"/>
      <c r="G23" s="183"/>
      <c r="H23" s="186"/>
    </row>
    <row r="24" spans="1:8" ht="51" x14ac:dyDescent="0.2">
      <c r="A24" s="182">
        <v>10</v>
      </c>
      <c r="B24" s="183" t="s">
        <v>429</v>
      </c>
      <c r="C24" s="184" t="s">
        <v>264</v>
      </c>
      <c r="D24" s="184" t="s">
        <v>794</v>
      </c>
      <c r="E24" s="185"/>
      <c r="F24" s="183"/>
      <c r="G24" s="183"/>
      <c r="H24" s="186"/>
    </row>
    <row r="25" spans="1:8" ht="25.5" x14ac:dyDescent="0.2">
      <c r="A25" s="182">
        <v>11</v>
      </c>
      <c r="B25" s="183" t="s">
        <v>431</v>
      </c>
      <c r="C25" s="184" t="s">
        <v>264</v>
      </c>
      <c r="D25" s="184" t="s">
        <v>795</v>
      </c>
      <c r="E25" s="185"/>
      <c r="F25" s="183"/>
      <c r="G25" s="183"/>
      <c r="H25" s="186"/>
    </row>
    <row r="26" spans="1:8" x14ac:dyDescent="0.2">
      <c r="A26" s="208" t="s">
        <v>433</v>
      </c>
      <c r="B26" s="209"/>
      <c r="C26" s="209"/>
      <c r="D26" s="209"/>
      <c r="E26" s="209"/>
      <c r="F26" s="209"/>
      <c r="G26" s="209"/>
      <c r="H26" s="210"/>
    </row>
    <row r="27" spans="1:8" x14ac:dyDescent="0.2">
      <c r="A27" s="182">
        <v>1</v>
      </c>
      <c r="B27" s="183" t="s">
        <v>434</v>
      </c>
      <c r="C27" s="184" t="s">
        <v>435</v>
      </c>
      <c r="D27" s="187">
        <v>1750</v>
      </c>
      <c r="E27" s="185"/>
      <c r="F27" s="183"/>
      <c r="G27" s="183"/>
      <c r="H27" s="186"/>
    </row>
    <row r="28" spans="1:8" x14ac:dyDescent="0.2">
      <c r="A28" s="182">
        <v>2</v>
      </c>
      <c r="B28" s="183" t="s">
        <v>436</v>
      </c>
      <c r="C28" s="184" t="s">
        <v>437</v>
      </c>
      <c r="D28" s="188">
        <f>101.325*(1-0.0000225577*D27)^5.25588</f>
        <v>81.993982185088768</v>
      </c>
      <c r="E28" s="185"/>
      <c r="F28" s="183"/>
      <c r="G28" s="183"/>
      <c r="H28" s="186"/>
    </row>
    <row r="29" spans="1:8" x14ac:dyDescent="0.2">
      <c r="A29" s="182">
        <v>3</v>
      </c>
      <c r="B29" s="183" t="s">
        <v>438</v>
      </c>
      <c r="C29" s="184" t="s">
        <v>439</v>
      </c>
      <c r="D29" s="188">
        <f>D28/(0.287058*(273.15+25))</f>
        <v>0.95802647476708658</v>
      </c>
      <c r="E29" s="185"/>
      <c r="F29" s="183"/>
      <c r="G29" s="183"/>
      <c r="H29" s="186"/>
    </row>
    <row r="30" spans="1:8" ht="25.5" x14ac:dyDescent="0.2">
      <c r="A30" s="182">
        <v>4</v>
      </c>
      <c r="B30" s="183" t="s">
        <v>440</v>
      </c>
      <c r="C30" s="184" t="s">
        <v>441</v>
      </c>
      <c r="D30" s="187">
        <v>37.5</v>
      </c>
      <c r="E30" s="185"/>
      <c r="F30" s="183"/>
      <c r="G30" s="183"/>
      <c r="H30" s="186"/>
    </row>
    <row r="31" spans="1:8" ht="25.5" x14ac:dyDescent="0.2">
      <c r="A31" s="182">
        <v>5</v>
      </c>
      <c r="B31" s="183" t="s">
        <v>442</v>
      </c>
      <c r="C31" s="184" t="s">
        <v>441</v>
      </c>
      <c r="D31" s="187">
        <v>23.6</v>
      </c>
      <c r="E31" s="185"/>
      <c r="F31" s="183"/>
      <c r="G31" s="183"/>
      <c r="H31" s="186"/>
    </row>
    <row r="32" spans="1:8" ht="25.5" x14ac:dyDescent="0.2">
      <c r="A32" s="182">
        <v>6</v>
      </c>
      <c r="B32" s="183" t="s">
        <v>443</v>
      </c>
      <c r="C32" s="184" t="s">
        <v>441</v>
      </c>
      <c r="D32" s="187">
        <v>-5.0999999999999996</v>
      </c>
      <c r="E32" s="185"/>
      <c r="F32" s="183"/>
      <c r="G32" s="183"/>
      <c r="H32" s="186"/>
    </row>
    <row r="33" spans="1:8" ht="25.5" x14ac:dyDescent="0.2">
      <c r="A33" s="182">
        <v>7</v>
      </c>
      <c r="B33" s="183" t="s">
        <v>444</v>
      </c>
      <c r="C33" s="184" t="s">
        <v>264</v>
      </c>
      <c r="D33" s="187" t="s">
        <v>445</v>
      </c>
      <c r="E33" s="185"/>
      <c r="F33" s="183"/>
      <c r="G33" s="183"/>
      <c r="H33" s="186"/>
    </row>
    <row r="34" spans="1:8" x14ac:dyDescent="0.2">
      <c r="A34" s="182">
        <v>8</v>
      </c>
      <c r="B34" s="183" t="s">
        <v>446</v>
      </c>
      <c r="C34" s="184" t="s">
        <v>447</v>
      </c>
      <c r="D34" s="187" t="s">
        <v>448</v>
      </c>
      <c r="E34" s="185"/>
      <c r="F34" s="183"/>
      <c r="G34" s="183"/>
      <c r="H34" s="186"/>
    </row>
    <row r="35" spans="1:8" x14ac:dyDescent="0.2">
      <c r="A35" s="182">
        <v>9</v>
      </c>
      <c r="B35" s="183" t="s">
        <v>449</v>
      </c>
      <c r="C35" s="184" t="s">
        <v>447</v>
      </c>
      <c r="D35" s="187" t="s">
        <v>450</v>
      </c>
      <c r="E35" s="185"/>
      <c r="F35" s="183"/>
      <c r="G35" s="183"/>
      <c r="H35" s="186"/>
    </row>
    <row r="36" spans="1:8" ht="25.5" x14ac:dyDescent="0.2">
      <c r="A36" s="182">
        <v>10</v>
      </c>
      <c r="B36" s="183" t="s">
        <v>451</v>
      </c>
      <c r="C36" s="184" t="s">
        <v>452</v>
      </c>
      <c r="D36" s="187" t="s">
        <v>453</v>
      </c>
      <c r="E36" s="185"/>
      <c r="F36" s="183"/>
      <c r="G36" s="183"/>
      <c r="H36" s="186"/>
    </row>
    <row r="37" spans="1:8" ht="25.5" x14ac:dyDescent="0.2">
      <c r="A37" s="182">
        <v>11</v>
      </c>
      <c r="B37" s="183" t="s">
        <v>454</v>
      </c>
      <c r="C37" s="184" t="s">
        <v>455</v>
      </c>
      <c r="D37" s="187" t="s">
        <v>456</v>
      </c>
      <c r="E37" s="185"/>
      <c r="F37" s="183"/>
      <c r="G37" s="183"/>
      <c r="H37" s="186"/>
    </row>
    <row r="38" spans="1:8" x14ac:dyDescent="0.2">
      <c r="A38" s="182">
        <v>12</v>
      </c>
      <c r="B38" s="183" t="s">
        <v>457</v>
      </c>
      <c r="C38" s="184" t="s">
        <v>264</v>
      </c>
      <c r="D38" s="187" t="s">
        <v>458</v>
      </c>
      <c r="E38" s="185"/>
      <c r="F38" s="183"/>
      <c r="G38" s="183"/>
      <c r="H38" s="186"/>
    </row>
    <row r="39" spans="1:8" x14ac:dyDescent="0.2">
      <c r="A39" s="208" t="s">
        <v>459</v>
      </c>
      <c r="B39" s="209"/>
      <c r="C39" s="209"/>
      <c r="D39" s="209"/>
      <c r="E39" s="209"/>
      <c r="F39" s="209"/>
      <c r="G39" s="209"/>
      <c r="H39" s="210"/>
    </row>
    <row r="40" spans="1:8" ht="25.5" x14ac:dyDescent="0.2">
      <c r="A40" s="182">
        <v>1</v>
      </c>
      <c r="B40" s="183" t="s">
        <v>460</v>
      </c>
      <c r="C40" s="184" t="s">
        <v>264</v>
      </c>
      <c r="D40" s="184" t="s">
        <v>461</v>
      </c>
      <c r="E40" s="185"/>
      <c r="F40" s="183"/>
      <c r="G40" s="183"/>
      <c r="H40" s="186"/>
    </row>
    <row r="41" spans="1:8" x14ac:dyDescent="0.2">
      <c r="A41" s="182">
        <v>2</v>
      </c>
      <c r="B41" s="183" t="s">
        <v>462</v>
      </c>
      <c r="C41" s="184" t="s">
        <v>264</v>
      </c>
      <c r="D41" s="184" t="s">
        <v>463</v>
      </c>
      <c r="E41" s="185"/>
      <c r="F41" s="183"/>
      <c r="G41" s="183"/>
      <c r="H41" s="186"/>
    </row>
    <row r="42" spans="1:8" x14ac:dyDescent="0.2">
      <c r="A42" s="182">
        <v>3</v>
      </c>
      <c r="B42" s="183" t="s">
        <v>464</v>
      </c>
      <c r="C42" s="184" t="s">
        <v>455</v>
      </c>
      <c r="D42" s="184" t="s">
        <v>456</v>
      </c>
      <c r="E42" s="185"/>
      <c r="F42" s="183"/>
      <c r="G42" s="183"/>
      <c r="H42" s="186"/>
    </row>
    <row r="43" spans="1:8" x14ac:dyDescent="0.2">
      <c r="A43" s="182">
        <v>4</v>
      </c>
      <c r="B43" s="183" t="s">
        <v>465</v>
      </c>
      <c r="C43" s="184" t="s">
        <v>455</v>
      </c>
      <c r="D43" s="184" t="s">
        <v>113</v>
      </c>
      <c r="E43" s="185"/>
      <c r="F43" s="183"/>
      <c r="G43" s="183"/>
      <c r="H43" s="186"/>
    </row>
    <row r="44" spans="1:8" x14ac:dyDescent="0.2">
      <c r="A44" s="208" t="s">
        <v>466</v>
      </c>
      <c r="B44" s="209"/>
      <c r="C44" s="209"/>
      <c r="D44" s="209"/>
      <c r="E44" s="209"/>
      <c r="F44" s="209"/>
      <c r="G44" s="209"/>
      <c r="H44" s="210"/>
    </row>
    <row r="45" spans="1:8" x14ac:dyDescent="0.2">
      <c r="A45" s="182">
        <v>1</v>
      </c>
      <c r="B45" s="183" t="s">
        <v>467</v>
      </c>
      <c r="C45" s="184" t="s">
        <v>264</v>
      </c>
      <c r="D45" s="187" t="s">
        <v>468</v>
      </c>
      <c r="E45" s="185"/>
      <c r="F45" s="183"/>
      <c r="G45" s="183"/>
      <c r="H45" s="186"/>
    </row>
    <row r="46" spans="1:8" ht="25.5" x14ac:dyDescent="0.2">
      <c r="A46" s="182">
        <v>2</v>
      </c>
      <c r="B46" s="183" t="s">
        <v>469</v>
      </c>
      <c r="C46" s="184" t="s">
        <v>264</v>
      </c>
      <c r="D46" s="187" t="s">
        <v>470</v>
      </c>
      <c r="E46" s="185"/>
      <c r="F46" s="183"/>
      <c r="G46" s="183"/>
      <c r="H46" s="186"/>
    </row>
    <row r="47" spans="1:8" x14ac:dyDescent="0.2">
      <c r="A47" s="182">
        <v>3</v>
      </c>
      <c r="B47" s="183" t="s">
        <v>471</v>
      </c>
      <c r="C47" s="184" t="s">
        <v>264</v>
      </c>
      <c r="D47" s="187">
        <v>2088</v>
      </c>
      <c r="E47" s="185"/>
      <c r="F47" s="183"/>
      <c r="G47" s="183"/>
      <c r="H47" s="186"/>
    </row>
    <row r="48" spans="1:8" x14ac:dyDescent="0.2">
      <c r="A48" s="182">
        <v>4</v>
      </c>
      <c r="B48" s="183" t="s">
        <v>472</v>
      </c>
      <c r="C48" s="184" t="s">
        <v>178</v>
      </c>
      <c r="D48" s="187" t="s">
        <v>473</v>
      </c>
      <c r="E48" s="185"/>
      <c r="F48" s="183"/>
      <c r="G48" s="183"/>
      <c r="H48" s="186"/>
    </row>
    <row r="49" spans="1:8" x14ac:dyDescent="0.2">
      <c r="A49" s="182">
        <v>5</v>
      </c>
      <c r="B49" s="183" t="s">
        <v>474</v>
      </c>
      <c r="C49" s="184" t="s">
        <v>409</v>
      </c>
      <c r="D49" s="187">
        <v>1</v>
      </c>
      <c r="E49" s="185"/>
      <c r="F49" s="183"/>
      <c r="G49" s="183"/>
      <c r="H49" s="186"/>
    </row>
    <row r="50" spans="1:8" x14ac:dyDescent="0.2">
      <c r="A50" s="182">
        <v>6</v>
      </c>
      <c r="B50" s="183" t="s">
        <v>475</v>
      </c>
      <c r="C50" s="184" t="s">
        <v>409</v>
      </c>
      <c r="D50" s="187">
        <v>1</v>
      </c>
      <c r="E50" s="185"/>
      <c r="F50" s="183"/>
      <c r="G50" s="183"/>
      <c r="H50" s="186"/>
    </row>
    <row r="51" spans="1:8" x14ac:dyDescent="0.2">
      <c r="A51" s="182">
        <v>7</v>
      </c>
      <c r="B51" s="183" t="s">
        <v>476</v>
      </c>
      <c r="C51" s="184" t="s">
        <v>264</v>
      </c>
      <c r="D51" s="187" t="s">
        <v>477</v>
      </c>
      <c r="E51" s="185"/>
      <c r="F51" s="183"/>
      <c r="G51" s="183"/>
      <c r="H51" s="186"/>
    </row>
    <row r="52" spans="1:8" ht="25.5" x14ac:dyDescent="0.2">
      <c r="A52" s="182">
        <v>8</v>
      </c>
      <c r="B52" s="183" t="s">
        <v>478</v>
      </c>
      <c r="C52" s="184" t="s">
        <v>479</v>
      </c>
      <c r="D52" s="187">
        <v>42</v>
      </c>
      <c r="E52" s="185"/>
      <c r="F52" s="183"/>
      <c r="G52" s="183"/>
      <c r="H52" s="186"/>
    </row>
    <row r="53" spans="1:8" ht="25.5" x14ac:dyDescent="0.2">
      <c r="A53" s="182">
        <v>9</v>
      </c>
      <c r="B53" s="183" t="s">
        <v>480</v>
      </c>
      <c r="C53" s="184" t="s">
        <v>479</v>
      </c>
      <c r="D53" s="187" t="s">
        <v>473</v>
      </c>
      <c r="E53" s="185"/>
      <c r="F53" s="183"/>
      <c r="G53" s="183"/>
      <c r="H53" s="186"/>
    </row>
    <row r="54" spans="1:8" ht="25.5" x14ac:dyDescent="0.2">
      <c r="A54" s="182">
        <v>10</v>
      </c>
      <c r="B54" s="183" t="s">
        <v>481</v>
      </c>
      <c r="C54" s="184" t="s">
        <v>479</v>
      </c>
      <c r="D54" s="187" t="s">
        <v>473</v>
      </c>
      <c r="E54" s="185"/>
      <c r="F54" s="183"/>
      <c r="G54" s="183"/>
      <c r="H54" s="186"/>
    </row>
    <row r="55" spans="1:8" ht="25.5" x14ac:dyDescent="0.2">
      <c r="A55" s="182">
        <v>11</v>
      </c>
      <c r="B55" s="183" t="s">
        <v>482</v>
      </c>
      <c r="C55" s="184" t="s">
        <v>264</v>
      </c>
      <c r="D55" s="187" t="s">
        <v>796</v>
      </c>
      <c r="E55" s="185"/>
      <c r="F55" s="183"/>
      <c r="G55" s="183"/>
      <c r="H55" s="186"/>
    </row>
    <row r="56" spans="1:8" ht="25.5" x14ac:dyDescent="0.2">
      <c r="A56" s="182">
        <v>12</v>
      </c>
      <c r="B56" s="183" t="s">
        <v>484</v>
      </c>
      <c r="C56" s="184" t="s">
        <v>441</v>
      </c>
      <c r="D56" s="187">
        <v>38</v>
      </c>
      <c r="E56" s="185"/>
      <c r="F56" s="183"/>
      <c r="G56" s="183"/>
      <c r="H56" s="186"/>
    </row>
    <row r="57" spans="1:8" x14ac:dyDescent="0.2">
      <c r="A57" s="182">
        <v>13</v>
      </c>
      <c r="B57" s="183" t="s">
        <v>485</v>
      </c>
      <c r="C57" s="184" t="s">
        <v>441</v>
      </c>
      <c r="D57" s="187">
        <v>19</v>
      </c>
      <c r="E57" s="185"/>
      <c r="F57" s="183"/>
      <c r="G57" s="183"/>
      <c r="H57" s="186"/>
    </row>
    <row r="58" spans="1:8" x14ac:dyDescent="0.2">
      <c r="A58" s="182">
        <v>14</v>
      </c>
      <c r="B58" s="183" t="s">
        <v>486</v>
      </c>
      <c r="C58" s="184" t="s">
        <v>441</v>
      </c>
      <c r="D58" s="188">
        <f>D56-D57</f>
        <v>19</v>
      </c>
      <c r="E58" s="185"/>
      <c r="F58" s="183"/>
      <c r="G58" s="183"/>
      <c r="H58" s="186"/>
    </row>
    <row r="59" spans="1:8" x14ac:dyDescent="0.2">
      <c r="A59" s="182">
        <v>15</v>
      </c>
      <c r="B59" s="183" t="s">
        <v>487</v>
      </c>
      <c r="C59" s="184" t="s">
        <v>488</v>
      </c>
      <c r="D59" s="187">
        <v>30</v>
      </c>
      <c r="E59" s="185"/>
      <c r="F59" s="183"/>
      <c r="G59" s="183"/>
      <c r="H59" s="186"/>
    </row>
    <row r="60" spans="1:8" ht="25.5" x14ac:dyDescent="0.2">
      <c r="A60" s="182">
        <v>16</v>
      </c>
      <c r="B60" s="183" t="s">
        <v>489</v>
      </c>
      <c r="C60" s="184" t="s">
        <v>490</v>
      </c>
      <c r="D60" s="187" t="s">
        <v>491</v>
      </c>
      <c r="E60" s="185"/>
      <c r="F60" s="183"/>
      <c r="G60" s="183"/>
      <c r="H60" s="186"/>
    </row>
    <row r="61" spans="1:8" ht="25.5" x14ac:dyDescent="0.2">
      <c r="A61" s="182">
        <v>17</v>
      </c>
      <c r="B61" s="183" t="s">
        <v>492</v>
      </c>
      <c r="C61" s="184" t="s">
        <v>493</v>
      </c>
      <c r="D61" s="187" t="s">
        <v>494</v>
      </c>
      <c r="E61" s="185"/>
      <c r="F61" s="183"/>
      <c r="G61" s="183"/>
      <c r="H61" s="186"/>
    </row>
    <row r="62" spans="1:8" ht="25.5" x14ac:dyDescent="0.2">
      <c r="A62" s="182">
        <v>18</v>
      </c>
      <c r="B62" s="183" t="s">
        <v>495</v>
      </c>
      <c r="C62" s="184" t="s">
        <v>490</v>
      </c>
      <c r="D62" s="187" t="s">
        <v>473</v>
      </c>
      <c r="E62" s="185"/>
      <c r="F62" s="183"/>
      <c r="G62" s="183"/>
      <c r="H62" s="186"/>
    </row>
    <row r="63" spans="1:8" x14ac:dyDescent="0.2">
      <c r="A63" s="182">
        <v>19</v>
      </c>
      <c r="B63" s="183" t="s">
        <v>496</v>
      </c>
      <c r="C63" s="184" t="s">
        <v>497</v>
      </c>
      <c r="D63" s="187" t="s">
        <v>473</v>
      </c>
      <c r="E63" s="185"/>
      <c r="F63" s="183"/>
      <c r="G63" s="183"/>
      <c r="H63" s="186"/>
    </row>
    <row r="64" spans="1:8" x14ac:dyDescent="0.2">
      <c r="A64" s="182">
        <v>20</v>
      </c>
      <c r="B64" s="183" t="s">
        <v>498</v>
      </c>
      <c r="C64" s="184" t="s">
        <v>497</v>
      </c>
      <c r="D64" s="187" t="s">
        <v>473</v>
      </c>
      <c r="E64" s="185"/>
      <c r="F64" s="183"/>
      <c r="G64" s="183"/>
      <c r="H64" s="186"/>
    </row>
    <row r="65" spans="1:8" x14ac:dyDescent="0.2">
      <c r="A65" s="208" t="s">
        <v>499</v>
      </c>
      <c r="B65" s="209"/>
      <c r="C65" s="209"/>
      <c r="D65" s="209"/>
      <c r="E65" s="209"/>
      <c r="F65" s="209"/>
      <c r="G65" s="209"/>
      <c r="H65" s="210"/>
    </row>
    <row r="66" spans="1:8" x14ac:dyDescent="0.2">
      <c r="A66" s="182">
        <v>1</v>
      </c>
      <c r="B66" s="183" t="s">
        <v>500</v>
      </c>
      <c r="C66" s="184" t="s">
        <v>264</v>
      </c>
      <c r="D66" s="187" t="s">
        <v>501</v>
      </c>
      <c r="E66" s="185"/>
      <c r="F66" s="183"/>
      <c r="G66" s="183"/>
      <c r="H66" s="186"/>
    </row>
    <row r="67" spans="1:8" ht="25.5" x14ac:dyDescent="0.2">
      <c r="A67" s="182">
        <v>2</v>
      </c>
      <c r="B67" s="183" t="s">
        <v>502</v>
      </c>
      <c r="C67" s="184" t="s">
        <v>264</v>
      </c>
      <c r="D67" s="187" t="s">
        <v>503</v>
      </c>
      <c r="E67" s="185"/>
      <c r="F67" s="183"/>
      <c r="G67" s="183"/>
      <c r="H67" s="186"/>
    </row>
    <row r="68" spans="1:8" x14ac:dyDescent="0.2">
      <c r="A68" s="182">
        <v>3</v>
      </c>
      <c r="B68" s="183" t="s">
        <v>504</v>
      </c>
      <c r="C68" s="184" t="s">
        <v>264</v>
      </c>
      <c r="D68" s="187" t="s">
        <v>505</v>
      </c>
      <c r="E68" s="185"/>
      <c r="F68" s="183"/>
      <c r="G68" s="183"/>
      <c r="H68" s="186"/>
    </row>
    <row r="69" spans="1:8" x14ac:dyDescent="0.2">
      <c r="A69" s="182">
        <v>4</v>
      </c>
      <c r="B69" s="183" t="s">
        <v>506</v>
      </c>
      <c r="C69" s="184" t="s">
        <v>507</v>
      </c>
      <c r="D69" s="188">
        <f>D52/(D29*1.005*D58)</f>
        <v>2.2958955001343595</v>
      </c>
      <c r="E69" s="185"/>
      <c r="F69" s="183"/>
      <c r="G69" s="183"/>
      <c r="H69" s="186"/>
    </row>
    <row r="70" spans="1:8" x14ac:dyDescent="0.2">
      <c r="A70" s="182">
        <v>5</v>
      </c>
      <c r="B70" s="183" t="s">
        <v>508</v>
      </c>
      <c r="C70" s="184" t="s">
        <v>509</v>
      </c>
      <c r="D70" s="187" t="s">
        <v>510</v>
      </c>
      <c r="E70" s="185"/>
      <c r="F70" s="183"/>
      <c r="G70" s="183"/>
      <c r="H70" s="186"/>
    </row>
    <row r="71" spans="1:8" x14ac:dyDescent="0.2">
      <c r="A71" s="182">
        <v>6</v>
      </c>
      <c r="B71" s="183" t="s">
        <v>511</v>
      </c>
      <c r="C71" s="184" t="s">
        <v>409</v>
      </c>
      <c r="D71" s="187" t="s">
        <v>473</v>
      </c>
      <c r="E71" s="185"/>
      <c r="F71" s="183"/>
      <c r="G71" s="183"/>
      <c r="H71" s="186"/>
    </row>
    <row r="72" spans="1:8" x14ac:dyDescent="0.2">
      <c r="A72" s="182">
        <v>7</v>
      </c>
      <c r="B72" s="183" t="s">
        <v>512</v>
      </c>
      <c r="C72" s="184" t="s">
        <v>513</v>
      </c>
      <c r="D72" s="187">
        <v>0</v>
      </c>
      <c r="E72" s="185"/>
      <c r="F72" s="183"/>
      <c r="G72" s="183"/>
      <c r="H72" s="186"/>
    </row>
    <row r="73" spans="1:8" x14ac:dyDescent="0.2">
      <c r="A73" s="182">
        <v>8</v>
      </c>
      <c r="B73" s="183" t="s">
        <v>514</v>
      </c>
      <c r="C73" s="184" t="s">
        <v>513</v>
      </c>
      <c r="D73" s="187">
        <v>200</v>
      </c>
      <c r="E73" s="185"/>
      <c r="F73" s="183"/>
      <c r="G73" s="183"/>
      <c r="H73" s="186"/>
    </row>
    <row r="74" spans="1:8" x14ac:dyDescent="0.2">
      <c r="A74" s="182">
        <v>9</v>
      </c>
      <c r="B74" s="183" t="s">
        <v>515</v>
      </c>
      <c r="C74" s="184" t="s">
        <v>264</v>
      </c>
      <c r="D74" s="187" t="s">
        <v>516</v>
      </c>
      <c r="E74" s="185"/>
      <c r="F74" s="183"/>
      <c r="G74" s="183"/>
      <c r="H74" s="186"/>
    </row>
    <row r="75" spans="1:8" x14ac:dyDescent="0.2">
      <c r="A75" s="182">
        <v>10</v>
      </c>
      <c r="B75" s="183" t="s">
        <v>517</v>
      </c>
      <c r="C75" s="184" t="s">
        <v>497</v>
      </c>
      <c r="D75" s="187" t="s">
        <v>473</v>
      </c>
      <c r="E75" s="185"/>
      <c r="F75" s="183"/>
      <c r="G75" s="183"/>
      <c r="H75" s="186"/>
    </row>
    <row r="76" spans="1:8" x14ac:dyDescent="0.2">
      <c r="A76" s="182">
        <v>11</v>
      </c>
      <c r="B76" s="183" t="s">
        <v>518</v>
      </c>
      <c r="C76" s="184" t="s">
        <v>497</v>
      </c>
      <c r="D76" s="187" t="s">
        <v>473</v>
      </c>
      <c r="E76" s="185"/>
      <c r="F76" s="183"/>
      <c r="G76" s="183"/>
      <c r="H76" s="186"/>
    </row>
    <row r="77" spans="1:8" x14ac:dyDescent="0.2">
      <c r="A77" s="182">
        <v>12</v>
      </c>
      <c r="B77" s="183" t="s">
        <v>519</v>
      </c>
      <c r="C77" s="184" t="s">
        <v>14</v>
      </c>
      <c r="D77" s="187" t="s">
        <v>473</v>
      </c>
      <c r="E77" s="185"/>
      <c r="F77" s="183"/>
      <c r="G77" s="183"/>
      <c r="H77" s="186"/>
    </row>
    <row r="78" spans="1:8" ht="25.5" x14ac:dyDescent="0.2">
      <c r="A78" s="182">
        <v>13</v>
      </c>
      <c r="B78" s="183" t="s">
        <v>520</v>
      </c>
      <c r="C78" s="184" t="s">
        <v>264</v>
      </c>
      <c r="D78" s="187" t="s">
        <v>521</v>
      </c>
      <c r="E78" s="185"/>
      <c r="F78" s="183"/>
      <c r="G78" s="183"/>
      <c r="H78" s="186"/>
    </row>
    <row r="79" spans="1:8" x14ac:dyDescent="0.2">
      <c r="A79" s="208" t="s">
        <v>522</v>
      </c>
      <c r="B79" s="209"/>
      <c r="C79" s="209"/>
      <c r="D79" s="209"/>
      <c r="E79" s="209"/>
      <c r="F79" s="209"/>
      <c r="G79" s="209"/>
      <c r="H79" s="210"/>
    </row>
    <row r="80" spans="1:8" x14ac:dyDescent="0.2">
      <c r="A80" s="182">
        <v>1</v>
      </c>
      <c r="B80" s="183" t="s">
        <v>500</v>
      </c>
      <c r="C80" s="184" t="s">
        <v>264</v>
      </c>
      <c r="D80" s="187" t="s">
        <v>501</v>
      </c>
      <c r="E80" s="185"/>
      <c r="F80" s="183"/>
      <c r="G80" s="183"/>
      <c r="H80" s="186"/>
    </row>
    <row r="81" spans="1:8" x14ac:dyDescent="0.2">
      <c r="A81" s="182">
        <v>2</v>
      </c>
      <c r="B81" s="183" t="s">
        <v>523</v>
      </c>
      <c r="C81" s="184" t="s">
        <v>264</v>
      </c>
      <c r="D81" s="187" t="s">
        <v>473</v>
      </c>
      <c r="E81" s="185"/>
      <c r="F81" s="183"/>
      <c r="G81" s="183"/>
      <c r="H81" s="186"/>
    </row>
    <row r="82" spans="1:8" x14ac:dyDescent="0.2">
      <c r="A82" s="182">
        <v>3</v>
      </c>
      <c r="B82" s="183" t="s">
        <v>519</v>
      </c>
      <c r="C82" s="184" t="s">
        <v>14</v>
      </c>
      <c r="D82" s="187" t="s">
        <v>473</v>
      </c>
      <c r="E82" s="185"/>
      <c r="F82" s="183"/>
      <c r="G82" s="183"/>
      <c r="H82" s="186"/>
    </row>
    <row r="83" spans="1:8" x14ac:dyDescent="0.2">
      <c r="A83" s="182">
        <v>4</v>
      </c>
      <c r="B83" s="183" t="s">
        <v>518</v>
      </c>
      <c r="C83" s="184" t="s">
        <v>497</v>
      </c>
      <c r="D83" s="187" t="s">
        <v>473</v>
      </c>
      <c r="E83" s="185"/>
      <c r="F83" s="183"/>
      <c r="G83" s="183"/>
      <c r="H83" s="186"/>
    </row>
    <row r="84" spans="1:8" x14ac:dyDescent="0.2">
      <c r="A84" s="182">
        <v>5</v>
      </c>
      <c r="B84" s="183" t="s">
        <v>524</v>
      </c>
      <c r="C84" s="184" t="s">
        <v>409</v>
      </c>
      <c r="D84" s="187" t="s">
        <v>473</v>
      </c>
      <c r="E84" s="185"/>
      <c r="F84" s="183"/>
      <c r="G84" s="183"/>
      <c r="H84" s="186"/>
    </row>
    <row r="85" spans="1:8" x14ac:dyDescent="0.2">
      <c r="A85" s="182">
        <v>6</v>
      </c>
      <c r="B85" s="183" t="s">
        <v>525</v>
      </c>
      <c r="C85" s="184" t="s">
        <v>526</v>
      </c>
      <c r="D85" s="187" t="s">
        <v>473</v>
      </c>
      <c r="E85" s="185"/>
      <c r="F85" s="183"/>
      <c r="G85" s="183"/>
      <c r="H85" s="186"/>
    </row>
    <row r="86" spans="1:8" x14ac:dyDescent="0.2">
      <c r="A86" s="182">
        <v>7</v>
      </c>
      <c r="B86" s="183" t="s">
        <v>527</v>
      </c>
      <c r="C86" s="184" t="s">
        <v>507</v>
      </c>
      <c r="D86" s="187" t="s">
        <v>473</v>
      </c>
      <c r="E86" s="185"/>
      <c r="F86" s="183"/>
      <c r="G86" s="183"/>
      <c r="H86" s="186"/>
    </row>
    <row r="87" spans="1:8" x14ac:dyDescent="0.2">
      <c r="A87" s="208" t="s">
        <v>528</v>
      </c>
      <c r="B87" s="209"/>
      <c r="C87" s="209"/>
      <c r="D87" s="209"/>
      <c r="E87" s="209"/>
      <c r="F87" s="209"/>
      <c r="G87" s="209"/>
      <c r="H87" s="210"/>
    </row>
    <row r="88" spans="1:8" x14ac:dyDescent="0.2">
      <c r="A88" s="182">
        <v>1</v>
      </c>
      <c r="B88" s="183" t="s">
        <v>529</v>
      </c>
      <c r="C88" s="184" t="s">
        <v>455</v>
      </c>
      <c r="D88" s="187" t="s">
        <v>113</v>
      </c>
      <c r="E88" s="185"/>
      <c r="F88" s="183"/>
      <c r="G88" s="183"/>
      <c r="H88" s="186"/>
    </row>
    <row r="89" spans="1:8" x14ac:dyDescent="0.2">
      <c r="A89" s="182">
        <v>2</v>
      </c>
      <c r="B89" s="183" t="s">
        <v>530</v>
      </c>
      <c r="C89" s="184" t="s">
        <v>264</v>
      </c>
      <c r="D89" s="187" t="s">
        <v>531</v>
      </c>
      <c r="E89" s="185"/>
      <c r="F89" s="183"/>
      <c r="G89" s="183"/>
      <c r="H89" s="186"/>
    </row>
    <row r="90" spans="1:8" ht="25.5" x14ac:dyDescent="0.2">
      <c r="A90" s="182">
        <v>3</v>
      </c>
      <c r="B90" s="183" t="s">
        <v>532</v>
      </c>
      <c r="C90" s="184" t="s">
        <v>264</v>
      </c>
      <c r="D90" s="187" t="s">
        <v>533</v>
      </c>
      <c r="E90" s="185"/>
      <c r="F90" s="183"/>
      <c r="G90" s="183"/>
      <c r="H90" s="186"/>
    </row>
    <row r="91" spans="1:8" x14ac:dyDescent="0.2">
      <c r="A91" s="182">
        <v>4</v>
      </c>
      <c r="B91" s="183" t="s">
        <v>534</v>
      </c>
      <c r="C91" s="184" t="s">
        <v>409</v>
      </c>
      <c r="D91" s="187" t="s">
        <v>473</v>
      </c>
      <c r="E91" s="185"/>
      <c r="F91" s="183"/>
      <c r="G91" s="183"/>
      <c r="H91" s="186"/>
    </row>
    <row r="92" spans="1:8" x14ac:dyDescent="0.2">
      <c r="A92" s="182">
        <v>5</v>
      </c>
      <c r="B92" s="183" t="s">
        <v>535</v>
      </c>
      <c r="C92" s="184" t="s">
        <v>536</v>
      </c>
      <c r="D92" s="187" t="s">
        <v>473</v>
      </c>
      <c r="E92" s="185"/>
      <c r="F92" s="183"/>
      <c r="G92" s="183"/>
      <c r="H92" s="186"/>
    </row>
    <row r="93" spans="1:8" x14ac:dyDescent="0.2">
      <c r="A93" s="182">
        <v>6</v>
      </c>
      <c r="B93" s="183" t="s">
        <v>537</v>
      </c>
      <c r="C93" s="184" t="s">
        <v>264</v>
      </c>
      <c r="D93" s="187" t="s">
        <v>538</v>
      </c>
      <c r="E93" s="185"/>
      <c r="F93" s="183"/>
      <c r="G93" s="183"/>
      <c r="H93" s="186"/>
    </row>
    <row r="94" spans="1:8" x14ac:dyDescent="0.2">
      <c r="A94" s="182">
        <v>7</v>
      </c>
      <c r="B94" s="183" t="s">
        <v>539</v>
      </c>
      <c r="C94" s="184" t="s">
        <v>540</v>
      </c>
      <c r="D94" s="187" t="s">
        <v>473</v>
      </c>
      <c r="E94" s="185"/>
      <c r="F94" s="183"/>
      <c r="G94" s="183"/>
      <c r="H94" s="186"/>
    </row>
    <row r="95" spans="1:8" x14ac:dyDescent="0.2">
      <c r="A95" s="182">
        <v>8</v>
      </c>
      <c r="B95" s="183" t="s">
        <v>541</v>
      </c>
      <c r="C95" s="184" t="s">
        <v>264</v>
      </c>
      <c r="D95" s="187" t="s">
        <v>542</v>
      </c>
      <c r="E95" s="185"/>
      <c r="F95" s="183"/>
      <c r="G95" s="183"/>
      <c r="H95" s="186"/>
    </row>
    <row r="96" spans="1:8" x14ac:dyDescent="0.2">
      <c r="A96" s="208" t="s">
        <v>543</v>
      </c>
      <c r="B96" s="209"/>
      <c r="C96" s="209"/>
      <c r="D96" s="209"/>
      <c r="E96" s="209"/>
      <c r="F96" s="209"/>
      <c r="G96" s="209"/>
      <c r="H96" s="210"/>
    </row>
    <row r="97" spans="1:8" ht="25.5" x14ac:dyDescent="0.2">
      <c r="A97" s="182">
        <v>1</v>
      </c>
      <c r="B97" s="183" t="s">
        <v>544</v>
      </c>
      <c r="C97" s="184" t="s">
        <v>540</v>
      </c>
      <c r="D97" s="187" t="s">
        <v>473</v>
      </c>
      <c r="E97" s="185"/>
      <c r="F97" s="183"/>
      <c r="G97" s="183"/>
      <c r="H97" s="186"/>
    </row>
    <row r="98" spans="1:8" x14ac:dyDescent="0.2">
      <c r="A98" s="182">
        <v>2</v>
      </c>
      <c r="B98" s="183" t="s">
        <v>545</v>
      </c>
      <c r="C98" s="184" t="s">
        <v>264</v>
      </c>
      <c r="D98" s="187" t="s">
        <v>546</v>
      </c>
      <c r="E98" s="185"/>
      <c r="F98" s="183"/>
      <c r="G98" s="183"/>
      <c r="H98" s="186"/>
    </row>
    <row r="99" spans="1:8" x14ac:dyDescent="0.2">
      <c r="A99" s="182">
        <v>3</v>
      </c>
      <c r="B99" s="183" t="s">
        <v>547</v>
      </c>
      <c r="C99" s="184" t="s">
        <v>264</v>
      </c>
      <c r="D99" s="187" t="s">
        <v>548</v>
      </c>
      <c r="E99" s="185"/>
      <c r="F99" s="183"/>
      <c r="G99" s="183"/>
      <c r="H99" s="186"/>
    </row>
    <row r="100" spans="1:8" x14ac:dyDescent="0.2">
      <c r="A100" s="182">
        <v>4</v>
      </c>
      <c r="B100" s="183" t="s">
        <v>549</v>
      </c>
      <c r="C100" s="184" t="s">
        <v>455</v>
      </c>
      <c r="D100" s="187" t="s">
        <v>113</v>
      </c>
      <c r="E100" s="185"/>
      <c r="F100" s="183"/>
      <c r="G100" s="183"/>
      <c r="H100" s="186"/>
    </row>
    <row r="101" spans="1:8" x14ac:dyDescent="0.2">
      <c r="A101" s="182">
        <v>5</v>
      </c>
      <c r="B101" s="183" t="s">
        <v>550</v>
      </c>
      <c r="C101" s="184" t="s">
        <v>18</v>
      </c>
      <c r="D101" s="187" t="s">
        <v>458</v>
      </c>
      <c r="E101" s="185"/>
      <c r="F101" s="183"/>
      <c r="G101" s="183"/>
      <c r="H101" s="186"/>
    </row>
    <row r="102" spans="1:8" x14ac:dyDescent="0.2">
      <c r="A102" s="182">
        <v>6</v>
      </c>
      <c r="B102" s="183" t="s">
        <v>551</v>
      </c>
      <c r="C102" s="184" t="s">
        <v>552</v>
      </c>
      <c r="D102" s="187" t="s">
        <v>458</v>
      </c>
      <c r="E102" s="185"/>
      <c r="F102" s="183"/>
      <c r="G102" s="183"/>
      <c r="H102" s="186"/>
    </row>
    <row r="103" spans="1:8" ht="25.5" x14ac:dyDescent="0.2">
      <c r="A103" s="182">
        <v>7</v>
      </c>
      <c r="B103" s="183" t="s">
        <v>553</v>
      </c>
      <c r="C103" s="184" t="s">
        <v>264</v>
      </c>
      <c r="D103" s="187" t="s">
        <v>554</v>
      </c>
      <c r="E103" s="185"/>
      <c r="F103" s="183"/>
      <c r="G103" s="183"/>
      <c r="H103" s="186"/>
    </row>
    <row r="104" spans="1:8" x14ac:dyDescent="0.2">
      <c r="A104" s="182">
        <v>8</v>
      </c>
      <c r="B104" s="183" t="s">
        <v>555</v>
      </c>
      <c r="C104" s="184" t="s">
        <v>455</v>
      </c>
      <c r="D104" s="187" t="s">
        <v>456</v>
      </c>
      <c r="E104" s="185"/>
      <c r="F104" s="183"/>
      <c r="G104" s="183"/>
      <c r="H104" s="186"/>
    </row>
    <row r="105" spans="1:8" x14ac:dyDescent="0.2">
      <c r="A105" s="182">
        <v>9</v>
      </c>
      <c r="B105" s="183" t="s">
        <v>556</v>
      </c>
      <c r="C105" s="184" t="s">
        <v>540</v>
      </c>
      <c r="D105" s="187">
        <v>50</v>
      </c>
      <c r="E105" s="185"/>
      <c r="F105" s="183"/>
      <c r="G105" s="183"/>
      <c r="H105" s="186"/>
    </row>
    <row r="106" spans="1:8" ht="25.5" x14ac:dyDescent="0.2">
      <c r="A106" s="182">
        <v>10</v>
      </c>
      <c r="B106" s="183" t="s">
        <v>557</v>
      </c>
      <c r="C106" s="184" t="s">
        <v>455</v>
      </c>
      <c r="D106" s="187" t="s">
        <v>456</v>
      </c>
      <c r="E106" s="185"/>
      <c r="F106" s="183"/>
      <c r="G106" s="183"/>
      <c r="H106" s="186"/>
    </row>
    <row r="107" spans="1:8" ht="23.45" customHeight="1" x14ac:dyDescent="0.2">
      <c r="A107" s="182">
        <v>11</v>
      </c>
      <c r="B107" s="183" t="s">
        <v>558</v>
      </c>
      <c r="C107" s="184" t="s">
        <v>264</v>
      </c>
      <c r="D107" s="187" t="s">
        <v>559</v>
      </c>
      <c r="E107" s="185"/>
      <c r="F107" s="183"/>
      <c r="G107" s="183"/>
      <c r="H107" s="186"/>
    </row>
    <row r="108" spans="1:8" x14ac:dyDescent="0.2">
      <c r="A108" s="182">
        <v>12</v>
      </c>
      <c r="B108" s="183" t="s">
        <v>560</v>
      </c>
      <c r="C108" s="184" t="s">
        <v>455</v>
      </c>
      <c r="D108" s="187" t="s">
        <v>456</v>
      </c>
      <c r="E108" s="185"/>
      <c r="F108" s="183"/>
      <c r="G108" s="183"/>
      <c r="H108" s="186"/>
    </row>
    <row r="109" spans="1:8" ht="25.5" x14ac:dyDescent="0.2">
      <c r="A109" s="182">
        <v>13</v>
      </c>
      <c r="B109" s="183" t="s">
        <v>561</v>
      </c>
      <c r="C109" s="184" t="s">
        <v>264</v>
      </c>
      <c r="D109" s="187" t="s">
        <v>562</v>
      </c>
      <c r="E109" s="185"/>
      <c r="F109" s="183"/>
      <c r="G109" s="183"/>
      <c r="H109" s="186"/>
    </row>
    <row r="110" spans="1:8" ht="38.25" x14ac:dyDescent="0.2">
      <c r="A110" s="182">
        <v>14</v>
      </c>
      <c r="B110" s="183" t="s">
        <v>563</v>
      </c>
      <c r="C110" s="184" t="s">
        <v>552</v>
      </c>
      <c r="D110" s="187" t="s">
        <v>564</v>
      </c>
      <c r="E110" s="185"/>
      <c r="F110" s="183"/>
      <c r="G110" s="183"/>
      <c r="H110" s="186"/>
    </row>
    <row r="111" spans="1:8" ht="33" customHeight="1" x14ac:dyDescent="0.2">
      <c r="A111" s="189"/>
      <c r="B111" s="216" t="s">
        <v>565</v>
      </c>
      <c r="C111" s="216"/>
      <c r="D111" s="216"/>
      <c r="E111" s="216"/>
      <c r="F111" s="216"/>
      <c r="G111" s="216"/>
      <c r="H111" s="217"/>
    </row>
    <row r="112" spans="1:8" x14ac:dyDescent="0.2">
      <c r="A112" s="208" t="s">
        <v>566</v>
      </c>
      <c r="B112" s="209"/>
      <c r="C112" s="209"/>
      <c r="D112" s="209"/>
      <c r="E112" s="209"/>
      <c r="F112" s="209"/>
      <c r="G112" s="209"/>
      <c r="H112" s="210"/>
    </row>
    <row r="113" spans="1:8" x14ac:dyDescent="0.2">
      <c r="A113" s="182">
        <v>1</v>
      </c>
      <c r="B113" s="183" t="s">
        <v>567</v>
      </c>
      <c r="C113" s="184" t="s">
        <v>568</v>
      </c>
      <c r="D113" s="187" t="s">
        <v>569</v>
      </c>
      <c r="E113" s="185"/>
      <c r="F113" s="183"/>
      <c r="G113" s="183"/>
      <c r="H113" s="186"/>
    </row>
    <row r="114" spans="1:8" x14ac:dyDescent="0.2">
      <c r="A114" s="182">
        <v>2</v>
      </c>
      <c r="B114" s="183" t="s">
        <v>570</v>
      </c>
      <c r="C114" s="184" t="s">
        <v>264</v>
      </c>
      <c r="D114" s="187" t="s">
        <v>571</v>
      </c>
      <c r="E114" s="185"/>
      <c r="F114" s="183"/>
      <c r="G114" s="183"/>
      <c r="H114" s="186"/>
    </row>
    <row r="115" spans="1:8" x14ac:dyDescent="0.2">
      <c r="A115" s="182">
        <v>3</v>
      </c>
      <c r="B115" s="183" t="s">
        <v>572</v>
      </c>
      <c r="C115" s="184" t="s">
        <v>455</v>
      </c>
      <c r="D115" s="187" t="s">
        <v>456</v>
      </c>
      <c r="E115" s="185"/>
      <c r="F115" s="183"/>
      <c r="G115" s="183"/>
      <c r="H115" s="186"/>
    </row>
    <row r="116" spans="1:8" x14ac:dyDescent="0.2">
      <c r="A116" s="182">
        <v>4</v>
      </c>
      <c r="B116" s="183" t="s">
        <v>573</v>
      </c>
      <c r="C116" s="184" t="s">
        <v>574</v>
      </c>
      <c r="D116" s="187" t="s">
        <v>575</v>
      </c>
      <c r="E116" s="185"/>
      <c r="F116" s="183"/>
      <c r="G116" s="183"/>
      <c r="H116" s="186"/>
    </row>
    <row r="117" spans="1:8" ht="25.5" x14ac:dyDescent="0.2">
      <c r="A117" s="182">
        <v>5</v>
      </c>
      <c r="B117" s="183" t="s">
        <v>576</v>
      </c>
      <c r="C117" s="184" t="s">
        <v>455</v>
      </c>
      <c r="D117" s="187" t="s">
        <v>456</v>
      </c>
      <c r="E117" s="185"/>
      <c r="F117" s="183"/>
      <c r="G117" s="183"/>
      <c r="H117" s="186"/>
    </row>
    <row r="118" spans="1:8" x14ac:dyDescent="0.2">
      <c r="A118" s="182">
        <v>6</v>
      </c>
      <c r="B118" s="183" t="s">
        <v>577</v>
      </c>
      <c r="C118" s="184" t="s">
        <v>455</v>
      </c>
      <c r="D118" s="187" t="s">
        <v>456</v>
      </c>
      <c r="E118" s="185"/>
      <c r="F118" s="183"/>
      <c r="G118" s="183"/>
      <c r="H118" s="186"/>
    </row>
    <row r="119" spans="1:8" x14ac:dyDescent="0.2">
      <c r="A119" s="182">
        <v>7</v>
      </c>
      <c r="B119" s="183" t="s">
        <v>578</v>
      </c>
      <c r="C119" s="184" t="s">
        <v>579</v>
      </c>
      <c r="D119" s="187" t="s">
        <v>580</v>
      </c>
      <c r="E119" s="185"/>
      <c r="F119" s="183"/>
      <c r="G119" s="183"/>
      <c r="H119" s="186"/>
    </row>
    <row r="120" spans="1:8" x14ac:dyDescent="0.2">
      <c r="A120" s="182">
        <v>8</v>
      </c>
      <c r="B120" s="183" t="s">
        <v>581</v>
      </c>
      <c r="C120" s="184" t="s">
        <v>14</v>
      </c>
      <c r="D120" s="187" t="s">
        <v>473</v>
      </c>
      <c r="E120" s="185"/>
      <c r="F120" s="183"/>
      <c r="G120" s="183"/>
      <c r="H120" s="186"/>
    </row>
    <row r="121" spans="1:8" ht="25.5" x14ac:dyDescent="0.2">
      <c r="A121" s="182">
        <v>9</v>
      </c>
      <c r="B121" s="183" t="s">
        <v>582</v>
      </c>
      <c r="C121" s="184" t="s">
        <v>14</v>
      </c>
      <c r="D121" s="187" t="s">
        <v>473</v>
      </c>
      <c r="E121" s="185"/>
      <c r="F121" s="183"/>
      <c r="G121" s="183"/>
      <c r="H121" s="186"/>
    </row>
    <row r="122" spans="1:8" x14ac:dyDescent="0.2">
      <c r="A122" s="182">
        <v>10</v>
      </c>
      <c r="B122" s="183" t="s">
        <v>583</v>
      </c>
      <c r="C122" s="184" t="s">
        <v>264</v>
      </c>
      <c r="D122" s="187" t="s">
        <v>473</v>
      </c>
      <c r="E122" s="185"/>
      <c r="F122" s="183"/>
      <c r="G122" s="183"/>
      <c r="H122" s="186"/>
    </row>
    <row r="123" spans="1:8" x14ac:dyDescent="0.2">
      <c r="A123" s="182">
        <v>11</v>
      </c>
      <c r="B123" s="183" t="s">
        <v>584</v>
      </c>
      <c r="C123" s="184" t="s">
        <v>14</v>
      </c>
      <c r="D123" s="187" t="s">
        <v>473</v>
      </c>
      <c r="E123" s="185"/>
      <c r="F123" s="183"/>
      <c r="G123" s="183"/>
      <c r="H123" s="186"/>
    </row>
    <row r="124" spans="1:8" ht="25.5" x14ac:dyDescent="0.2">
      <c r="A124" s="182">
        <v>12</v>
      </c>
      <c r="B124" s="183" t="s">
        <v>585</v>
      </c>
      <c r="C124" s="184" t="s">
        <v>14</v>
      </c>
      <c r="D124" s="187" t="s">
        <v>473</v>
      </c>
      <c r="E124" s="185"/>
      <c r="F124" s="183"/>
      <c r="G124" s="183"/>
      <c r="H124" s="186"/>
    </row>
    <row r="125" spans="1:8" x14ac:dyDescent="0.2">
      <c r="A125" s="182">
        <v>13</v>
      </c>
      <c r="B125" s="183" t="s">
        <v>586</v>
      </c>
      <c r="C125" s="184" t="s">
        <v>540</v>
      </c>
      <c r="D125" s="187" t="s">
        <v>473</v>
      </c>
      <c r="E125" s="185"/>
      <c r="F125" s="183"/>
      <c r="G125" s="183"/>
      <c r="H125" s="186"/>
    </row>
    <row r="126" spans="1:8" x14ac:dyDescent="0.2">
      <c r="A126" s="182">
        <v>14</v>
      </c>
      <c r="B126" s="183" t="s">
        <v>587</v>
      </c>
      <c r="C126" s="184" t="s">
        <v>455</v>
      </c>
      <c r="D126" s="187" t="s">
        <v>473</v>
      </c>
      <c r="E126" s="185"/>
      <c r="F126" s="183"/>
      <c r="G126" s="183"/>
      <c r="H126" s="186"/>
    </row>
    <row r="127" spans="1:8" x14ac:dyDescent="0.2">
      <c r="A127" s="182">
        <v>15</v>
      </c>
      <c r="B127" s="183" t="s">
        <v>588</v>
      </c>
      <c r="C127" s="184" t="s">
        <v>488</v>
      </c>
      <c r="D127" s="187" t="s">
        <v>589</v>
      </c>
      <c r="E127" s="185"/>
      <c r="F127" s="183"/>
      <c r="G127" s="183"/>
      <c r="H127" s="186"/>
    </row>
    <row r="128" spans="1:8" x14ac:dyDescent="0.2">
      <c r="A128" s="208" t="s">
        <v>590</v>
      </c>
      <c r="B128" s="209"/>
      <c r="C128" s="209"/>
      <c r="D128" s="209"/>
      <c r="E128" s="209"/>
      <c r="F128" s="209"/>
      <c r="G128" s="209"/>
      <c r="H128" s="210"/>
    </row>
    <row r="129" spans="1:8" x14ac:dyDescent="0.2">
      <c r="A129" s="182">
        <v>1</v>
      </c>
      <c r="B129" s="183" t="s">
        <v>429</v>
      </c>
      <c r="C129" s="184" t="s">
        <v>264</v>
      </c>
      <c r="D129" s="187" t="s">
        <v>430</v>
      </c>
      <c r="E129" s="185"/>
      <c r="F129" s="183"/>
      <c r="G129" s="183"/>
      <c r="H129" s="186"/>
    </row>
    <row r="130" spans="1:8" x14ac:dyDescent="0.2">
      <c r="A130" s="182">
        <v>2</v>
      </c>
      <c r="B130" s="183" t="s">
        <v>591</v>
      </c>
      <c r="C130" s="184" t="s">
        <v>264</v>
      </c>
      <c r="D130" s="187" t="s">
        <v>592</v>
      </c>
      <c r="E130" s="185"/>
      <c r="F130" s="183"/>
      <c r="G130" s="183"/>
      <c r="H130" s="186"/>
    </row>
    <row r="131" spans="1:8" x14ac:dyDescent="0.2">
      <c r="A131" s="182">
        <v>3</v>
      </c>
      <c r="B131" s="183" t="s">
        <v>593</v>
      </c>
      <c r="C131" s="184" t="s">
        <v>455</v>
      </c>
      <c r="D131" s="187" t="s">
        <v>456</v>
      </c>
      <c r="E131" s="185"/>
      <c r="F131" s="183"/>
      <c r="G131" s="183"/>
      <c r="H131" s="186"/>
    </row>
    <row r="132" spans="1:8" x14ac:dyDescent="0.2">
      <c r="A132" s="182">
        <v>4</v>
      </c>
      <c r="B132" s="183" t="s">
        <v>594</v>
      </c>
      <c r="C132" s="184" t="s">
        <v>455</v>
      </c>
      <c r="D132" s="187" t="s">
        <v>113</v>
      </c>
      <c r="E132" s="185"/>
      <c r="F132" s="183"/>
      <c r="G132" s="183"/>
      <c r="H132" s="186"/>
    </row>
    <row r="133" spans="1:8" x14ac:dyDescent="0.2">
      <c r="A133" s="182">
        <v>5</v>
      </c>
      <c r="B133" s="183" t="s">
        <v>595</v>
      </c>
      <c r="C133" s="184" t="s">
        <v>441</v>
      </c>
      <c r="D133" s="187" t="s">
        <v>458</v>
      </c>
      <c r="E133" s="185"/>
      <c r="F133" s="183"/>
      <c r="G133" s="183"/>
      <c r="H133" s="186"/>
    </row>
    <row r="134" spans="1:8" x14ac:dyDescent="0.2">
      <c r="A134" s="182">
        <v>6</v>
      </c>
      <c r="B134" s="183" t="s">
        <v>596</v>
      </c>
      <c r="C134" s="184" t="s">
        <v>455</v>
      </c>
      <c r="D134" s="187" t="s">
        <v>113</v>
      </c>
      <c r="E134" s="185"/>
      <c r="F134" s="183"/>
      <c r="G134" s="183"/>
      <c r="H134" s="186"/>
    </row>
    <row r="135" spans="1:8" x14ac:dyDescent="0.2">
      <c r="A135" s="182">
        <v>7</v>
      </c>
      <c r="B135" s="183" t="s">
        <v>597</v>
      </c>
      <c r="C135" s="184" t="s">
        <v>455</v>
      </c>
      <c r="D135" s="187" t="s">
        <v>456</v>
      </c>
      <c r="E135" s="185"/>
      <c r="F135" s="183"/>
      <c r="G135" s="183"/>
      <c r="H135" s="186"/>
    </row>
    <row r="136" spans="1:8" x14ac:dyDescent="0.2">
      <c r="A136" s="208" t="s">
        <v>598</v>
      </c>
      <c r="B136" s="209"/>
      <c r="C136" s="209"/>
      <c r="D136" s="209"/>
      <c r="E136" s="209"/>
      <c r="F136" s="209"/>
      <c r="G136" s="209"/>
      <c r="H136" s="210"/>
    </row>
    <row r="137" spans="1:8" ht="25.5" x14ac:dyDescent="0.2">
      <c r="A137" s="182">
        <v>1</v>
      </c>
      <c r="B137" s="183" t="s">
        <v>599</v>
      </c>
      <c r="C137" s="184" t="s">
        <v>264</v>
      </c>
      <c r="D137" s="187" t="s">
        <v>600</v>
      </c>
      <c r="E137" s="185"/>
      <c r="F137" s="183"/>
      <c r="G137" s="183"/>
      <c r="H137" s="186"/>
    </row>
    <row r="138" spans="1:8" ht="25.5" x14ac:dyDescent="0.2">
      <c r="A138" s="182">
        <v>2</v>
      </c>
      <c r="B138" s="183" t="s">
        <v>601</v>
      </c>
      <c r="C138" s="184" t="s">
        <v>455</v>
      </c>
      <c r="D138" s="187" t="s">
        <v>113</v>
      </c>
      <c r="E138" s="185"/>
      <c r="F138" s="183"/>
      <c r="G138" s="183"/>
      <c r="H138" s="186"/>
    </row>
    <row r="139" spans="1:8" x14ac:dyDescent="0.2">
      <c r="A139" s="182">
        <v>3</v>
      </c>
      <c r="B139" s="183" t="s">
        <v>602</v>
      </c>
      <c r="C139" s="184" t="s">
        <v>455</v>
      </c>
      <c r="D139" s="187" t="s">
        <v>456</v>
      </c>
      <c r="E139" s="185"/>
      <c r="F139" s="183"/>
      <c r="G139" s="183"/>
      <c r="H139" s="186"/>
    </row>
    <row r="140" spans="1:8" x14ac:dyDescent="0.2">
      <c r="A140" s="182">
        <v>4</v>
      </c>
      <c r="B140" s="183" t="s">
        <v>603</v>
      </c>
      <c r="C140" s="184" t="s">
        <v>455</v>
      </c>
      <c r="D140" s="187" t="s">
        <v>456</v>
      </c>
      <c r="E140" s="185"/>
      <c r="F140" s="183"/>
      <c r="G140" s="183"/>
      <c r="H140" s="186"/>
    </row>
    <row r="141" spans="1:8" x14ac:dyDescent="0.2">
      <c r="A141" s="182">
        <v>5</v>
      </c>
      <c r="B141" s="183" t="s">
        <v>604</v>
      </c>
      <c r="C141" s="184" t="s">
        <v>455</v>
      </c>
      <c r="D141" s="187" t="s">
        <v>456</v>
      </c>
      <c r="E141" s="185"/>
      <c r="F141" s="183"/>
      <c r="G141" s="183"/>
      <c r="H141" s="186"/>
    </row>
    <row r="142" spans="1:8" x14ac:dyDescent="0.2">
      <c r="A142" s="182">
        <v>6</v>
      </c>
      <c r="B142" s="183" t="s">
        <v>605</v>
      </c>
      <c r="C142" s="184" t="s">
        <v>455</v>
      </c>
      <c r="D142" s="187" t="s">
        <v>456</v>
      </c>
      <c r="E142" s="185"/>
      <c r="F142" s="183"/>
      <c r="G142" s="183"/>
      <c r="H142" s="186"/>
    </row>
    <row r="143" spans="1:8" ht="25.5" x14ac:dyDescent="0.2">
      <c r="A143" s="182">
        <v>7</v>
      </c>
      <c r="B143" s="183" t="s">
        <v>606</v>
      </c>
      <c r="C143" s="184" t="s">
        <v>455</v>
      </c>
      <c r="D143" s="187" t="s">
        <v>456</v>
      </c>
      <c r="E143" s="185"/>
      <c r="F143" s="183"/>
      <c r="G143" s="183"/>
      <c r="H143" s="186"/>
    </row>
    <row r="144" spans="1:8" x14ac:dyDescent="0.2">
      <c r="A144" s="182">
        <v>8</v>
      </c>
      <c r="B144" s="183" t="s">
        <v>607</v>
      </c>
      <c r="C144" s="184" t="s">
        <v>455</v>
      </c>
      <c r="D144" s="187" t="s">
        <v>456</v>
      </c>
      <c r="E144" s="185"/>
      <c r="F144" s="183"/>
      <c r="G144" s="183"/>
      <c r="H144" s="186"/>
    </row>
    <row r="145" spans="1:8" ht="25.5" x14ac:dyDescent="0.2">
      <c r="A145" s="182">
        <v>9</v>
      </c>
      <c r="B145" s="183" t="s">
        <v>608</v>
      </c>
      <c r="C145" s="184" t="s">
        <v>264</v>
      </c>
      <c r="D145" s="187" t="s">
        <v>609</v>
      </c>
      <c r="E145" s="185"/>
      <c r="F145" s="183"/>
      <c r="G145" s="183"/>
      <c r="H145" s="186"/>
    </row>
    <row r="146" spans="1:8" ht="25.5" x14ac:dyDescent="0.2">
      <c r="A146" s="182">
        <v>10</v>
      </c>
      <c r="B146" s="183" t="s">
        <v>610</v>
      </c>
      <c r="C146" s="184" t="s">
        <v>455</v>
      </c>
      <c r="D146" s="187" t="s">
        <v>473</v>
      </c>
      <c r="E146" s="185"/>
      <c r="F146" s="183"/>
      <c r="G146" s="183"/>
      <c r="H146" s="186"/>
    </row>
    <row r="147" spans="1:8" x14ac:dyDescent="0.2">
      <c r="A147" s="208" t="s">
        <v>611</v>
      </c>
      <c r="B147" s="209"/>
      <c r="C147" s="209"/>
      <c r="D147" s="209"/>
      <c r="E147" s="209"/>
      <c r="F147" s="209"/>
      <c r="G147" s="209"/>
      <c r="H147" s="210"/>
    </row>
    <row r="148" spans="1:8" x14ac:dyDescent="0.2">
      <c r="A148" s="182">
        <v>1</v>
      </c>
      <c r="B148" s="183" t="s">
        <v>612</v>
      </c>
      <c r="C148" s="184" t="s">
        <v>455</v>
      </c>
      <c r="D148" s="187" t="s">
        <v>113</v>
      </c>
      <c r="E148" s="185"/>
      <c r="F148" s="183"/>
      <c r="G148" s="183"/>
      <c r="H148" s="186"/>
    </row>
    <row r="149" spans="1:8" ht="25.5" x14ac:dyDescent="0.2">
      <c r="A149" s="182">
        <v>2</v>
      </c>
      <c r="B149" s="183" t="s">
        <v>613</v>
      </c>
      <c r="C149" s="184" t="s">
        <v>264</v>
      </c>
      <c r="D149" s="187" t="s">
        <v>614</v>
      </c>
      <c r="E149" s="185"/>
      <c r="F149" s="183"/>
      <c r="G149" s="183"/>
      <c r="H149" s="186"/>
    </row>
    <row r="150" spans="1:8" ht="25.5" x14ac:dyDescent="0.2">
      <c r="A150" s="182">
        <v>3</v>
      </c>
      <c r="B150" s="183" t="s">
        <v>615</v>
      </c>
      <c r="C150" s="184" t="s">
        <v>455</v>
      </c>
      <c r="D150" s="187" t="s">
        <v>456</v>
      </c>
      <c r="E150" s="185"/>
      <c r="F150" s="183"/>
      <c r="G150" s="183"/>
      <c r="H150" s="186"/>
    </row>
    <row r="151" spans="1:8" ht="25.5" x14ac:dyDescent="0.2">
      <c r="A151" s="182">
        <v>4</v>
      </c>
      <c r="B151" s="183" t="s">
        <v>616</v>
      </c>
      <c r="C151" s="184" t="s">
        <v>455</v>
      </c>
      <c r="D151" s="187" t="s">
        <v>456</v>
      </c>
      <c r="E151" s="185"/>
      <c r="F151" s="183"/>
      <c r="G151" s="183"/>
      <c r="H151" s="186"/>
    </row>
    <row r="152" spans="1:8" ht="25.5" x14ac:dyDescent="0.2">
      <c r="A152" s="182">
        <v>5</v>
      </c>
      <c r="B152" s="183" t="s">
        <v>617</v>
      </c>
      <c r="C152" s="184" t="s">
        <v>264</v>
      </c>
      <c r="D152" s="187" t="s">
        <v>618</v>
      </c>
      <c r="E152" s="185"/>
      <c r="F152" s="183"/>
      <c r="G152" s="183"/>
      <c r="H152" s="186"/>
    </row>
    <row r="153" spans="1:8" x14ac:dyDescent="0.2">
      <c r="A153" s="182">
        <v>6</v>
      </c>
      <c r="B153" s="183" t="s">
        <v>619</v>
      </c>
      <c r="C153" s="184" t="s">
        <v>455</v>
      </c>
      <c r="D153" s="187" t="s">
        <v>473</v>
      </c>
      <c r="E153" s="185"/>
      <c r="F153" s="183"/>
      <c r="G153" s="183"/>
      <c r="H153" s="186"/>
    </row>
    <row r="154" spans="1:8" x14ac:dyDescent="0.2">
      <c r="A154" s="182">
        <v>7</v>
      </c>
      <c r="B154" s="183" t="s">
        <v>620</v>
      </c>
      <c r="C154" s="184" t="s">
        <v>455</v>
      </c>
      <c r="D154" s="187" t="s">
        <v>473</v>
      </c>
      <c r="E154" s="185"/>
      <c r="F154" s="183"/>
      <c r="G154" s="183"/>
      <c r="H154" s="186"/>
    </row>
    <row r="155" spans="1:8" x14ac:dyDescent="0.2">
      <c r="A155" s="208" t="s">
        <v>621</v>
      </c>
      <c r="B155" s="209"/>
      <c r="C155" s="209"/>
      <c r="D155" s="209"/>
      <c r="E155" s="209"/>
      <c r="F155" s="209"/>
      <c r="G155" s="209"/>
      <c r="H155" s="210"/>
    </row>
    <row r="156" spans="1:8" x14ac:dyDescent="0.2">
      <c r="A156" s="182">
        <v>1</v>
      </c>
      <c r="B156" s="183" t="s">
        <v>622</v>
      </c>
      <c r="C156" s="184" t="s">
        <v>455</v>
      </c>
      <c r="D156" s="187" t="s">
        <v>456</v>
      </c>
      <c r="E156" s="185"/>
      <c r="F156" s="183"/>
      <c r="G156" s="183"/>
      <c r="H156" s="186"/>
    </row>
    <row r="157" spans="1:8" x14ac:dyDescent="0.2">
      <c r="A157" s="182">
        <v>2</v>
      </c>
      <c r="B157" s="183" t="s">
        <v>623</v>
      </c>
      <c r="C157" s="184" t="s">
        <v>624</v>
      </c>
      <c r="D157" s="187" t="s">
        <v>580</v>
      </c>
      <c r="E157" s="185"/>
      <c r="F157" s="183"/>
      <c r="G157" s="183"/>
      <c r="H157" s="186"/>
    </row>
    <row r="158" spans="1:8" x14ac:dyDescent="0.2">
      <c r="A158" s="182">
        <v>3</v>
      </c>
      <c r="B158" s="183" t="s">
        <v>625</v>
      </c>
      <c r="C158" s="184" t="s">
        <v>455</v>
      </c>
      <c r="D158" s="187" t="s">
        <v>456</v>
      </c>
      <c r="E158" s="185"/>
      <c r="F158" s="183"/>
      <c r="G158" s="183"/>
      <c r="H158" s="186"/>
    </row>
    <row r="159" spans="1:8" x14ac:dyDescent="0.2">
      <c r="A159" s="182">
        <v>4</v>
      </c>
      <c r="B159" s="183" t="s">
        <v>626</v>
      </c>
      <c r="C159" s="184" t="s">
        <v>264</v>
      </c>
      <c r="D159" s="187" t="s">
        <v>627</v>
      </c>
      <c r="E159" s="185"/>
      <c r="F159" s="183"/>
      <c r="G159" s="183"/>
      <c r="H159" s="186"/>
    </row>
    <row r="160" spans="1:8" x14ac:dyDescent="0.2">
      <c r="A160" s="182">
        <v>5</v>
      </c>
      <c r="B160" s="183" t="s">
        <v>628</v>
      </c>
      <c r="C160" s="184" t="s">
        <v>264</v>
      </c>
      <c r="D160" s="187" t="s">
        <v>629</v>
      </c>
      <c r="E160" s="185"/>
      <c r="F160" s="183"/>
      <c r="G160" s="183"/>
      <c r="H160" s="186"/>
    </row>
    <row r="161" spans="1:8" x14ac:dyDescent="0.2">
      <c r="A161" s="182">
        <v>6</v>
      </c>
      <c r="B161" s="183" t="s">
        <v>630</v>
      </c>
      <c r="C161" s="184" t="s">
        <v>455</v>
      </c>
      <c r="D161" s="187" t="s">
        <v>456</v>
      </c>
      <c r="E161" s="185"/>
      <c r="F161" s="183"/>
      <c r="G161" s="183"/>
      <c r="H161" s="186"/>
    </row>
    <row r="162" spans="1:8" x14ac:dyDescent="0.2">
      <c r="A162" s="182">
        <v>7</v>
      </c>
      <c r="B162" s="183" t="s">
        <v>631</v>
      </c>
      <c r="C162" s="184" t="s">
        <v>409</v>
      </c>
      <c r="D162" s="187" t="s">
        <v>632</v>
      </c>
      <c r="E162" s="185"/>
      <c r="F162" s="183"/>
      <c r="G162" s="183"/>
      <c r="H162" s="186"/>
    </row>
    <row r="163" spans="1:8" x14ac:dyDescent="0.2">
      <c r="A163" s="182">
        <v>8</v>
      </c>
      <c r="B163" s="183" t="s">
        <v>633</v>
      </c>
      <c r="C163" s="184" t="s">
        <v>409</v>
      </c>
      <c r="D163" s="187" t="s">
        <v>634</v>
      </c>
      <c r="E163" s="185"/>
      <c r="F163" s="183"/>
      <c r="G163" s="183"/>
      <c r="H163" s="186"/>
    </row>
    <row r="164" spans="1:8" ht="25.5" x14ac:dyDescent="0.2">
      <c r="A164" s="182">
        <v>9</v>
      </c>
      <c r="B164" s="183" t="s">
        <v>635</v>
      </c>
      <c r="C164" s="184" t="s">
        <v>455</v>
      </c>
      <c r="D164" s="187" t="s">
        <v>456</v>
      </c>
      <c r="E164" s="185"/>
      <c r="F164" s="183"/>
      <c r="G164" s="183"/>
      <c r="H164" s="186"/>
    </row>
    <row r="165" spans="1:8" x14ac:dyDescent="0.2">
      <c r="A165" s="182">
        <v>10</v>
      </c>
      <c r="B165" s="183" t="s">
        <v>636</v>
      </c>
      <c r="C165" s="184" t="s">
        <v>409</v>
      </c>
      <c r="D165" s="187" t="s">
        <v>637</v>
      </c>
      <c r="E165" s="185"/>
      <c r="F165" s="183"/>
      <c r="G165" s="183"/>
      <c r="H165" s="186"/>
    </row>
    <row r="166" spans="1:8" x14ac:dyDescent="0.2">
      <c r="A166" s="182">
        <v>11</v>
      </c>
      <c r="B166" s="183" t="s">
        <v>638</v>
      </c>
      <c r="C166" s="184" t="s">
        <v>264</v>
      </c>
      <c r="D166" s="187" t="s">
        <v>639</v>
      </c>
      <c r="E166" s="185"/>
      <c r="F166" s="183"/>
      <c r="G166" s="183"/>
      <c r="H166" s="186"/>
    </row>
    <row r="167" spans="1:8" ht="25.5" x14ac:dyDescent="0.2">
      <c r="A167" s="182">
        <v>12</v>
      </c>
      <c r="B167" s="183" t="s">
        <v>640</v>
      </c>
      <c r="C167" s="184" t="s">
        <v>641</v>
      </c>
      <c r="D167" s="187" t="s">
        <v>642</v>
      </c>
      <c r="E167" s="185"/>
      <c r="F167" s="183"/>
      <c r="G167" s="183"/>
      <c r="H167" s="186"/>
    </row>
    <row r="168" spans="1:8" ht="25.5" x14ac:dyDescent="0.2">
      <c r="A168" s="182">
        <v>13</v>
      </c>
      <c r="B168" s="183" t="s">
        <v>643</v>
      </c>
      <c r="C168" s="184" t="s">
        <v>455</v>
      </c>
      <c r="D168" s="187" t="s">
        <v>456</v>
      </c>
      <c r="E168" s="185"/>
      <c r="F168" s="183"/>
      <c r="G168" s="183"/>
      <c r="H168" s="186"/>
    </row>
    <row r="169" spans="1:8" x14ac:dyDescent="0.2">
      <c r="A169" s="182">
        <v>14</v>
      </c>
      <c r="B169" s="183" t="s">
        <v>644</v>
      </c>
      <c r="C169" s="184" t="s">
        <v>455</v>
      </c>
      <c r="D169" s="187" t="s">
        <v>456</v>
      </c>
      <c r="E169" s="185"/>
      <c r="F169" s="183"/>
      <c r="G169" s="183"/>
      <c r="H169" s="186"/>
    </row>
    <row r="170" spans="1:8" ht="25.5" x14ac:dyDescent="0.2">
      <c r="A170" s="182">
        <v>15</v>
      </c>
      <c r="B170" s="183" t="s">
        <v>645</v>
      </c>
      <c r="C170" s="184" t="s">
        <v>455</v>
      </c>
      <c r="D170" s="187" t="s">
        <v>456</v>
      </c>
      <c r="E170" s="185"/>
      <c r="F170" s="183"/>
      <c r="G170" s="183"/>
      <c r="H170" s="186"/>
    </row>
    <row r="171" spans="1:8" ht="25.5" x14ac:dyDescent="0.2">
      <c r="A171" s="182">
        <v>16</v>
      </c>
      <c r="B171" s="183" t="s">
        <v>646</v>
      </c>
      <c r="C171" s="184" t="s">
        <v>455</v>
      </c>
      <c r="D171" s="187" t="s">
        <v>456</v>
      </c>
      <c r="E171" s="185"/>
      <c r="F171" s="183"/>
      <c r="G171" s="183"/>
      <c r="H171" s="186"/>
    </row>
    <row r="172" spans="1:8" x14ac:dyDescent="0.2">
      <c r="A172" s="182">
        <v>17</v>
      </c>
      <c r="B172" s="183" t="s">
        <v>647</v>
      </c>
      <c r="C172" s="184" t="s">
        <v>455</v>
      </c>
      <c r="D172" s="187" t="s">
        <v>473</v>
      </c>
      <c r="E172" s="185"/>
      <c r="F172" s="183"/>
      <c r="G172" s="183"/>
      <c r="H172" s="186"/>
    </row>
    <row r="173" spans="1:8" x14ac:dyDescent="0.2">
      <c r="A173" s="182">
        <v>18</v>
      </c>
      <c r="B173" s="183" t="s">
        <v>648</v>
      </c>
      <c r="C173" s="184" t="s">
        <v>409</v>
      </c>
      <c r="D173" s="187" t="s">
        <v>649</v>
      </c>
      <c r="E173" s="185"/>
      <c r="F173" s="183"/>
      <c r="G173" s="183"/>
      <c r="H173" s="186"/>
    </row>
    <row r="174" spans="1:8" x14ac:dyDescent="0.2">
      <c r="A174" s="208" t="s">
        <v>650</v>
      </c>
      <c r="B174" s="209"/>
      <c r="C174" s="209"/>
      <c r="D174" s="209"/>
      <c r="E174" s="209"/>
      <c r="F174" s="209"/>
      <c r="G174" s="209"/>
      <c r="H174" s="210"/>
    </row>
    <row r="175" spans="1:8" x14ac:dyDescent="0.2">
      <c r="A175" s="182">
        <v>1</v>
      </c>
      <c r="B175" s="183" t="s">
        <v>651</v>
      </c>
      <c r="C175" s="184" t="s">
        <v>455</v>
      </c>
      <c r="D175" s="187" t="s">
        <v>456</v>
      </c>
      <c r="E175" s="185"/>
      <c r="F175" s="183"/>
      <c r="G175" s="183"/>
      <c r="H175" s="186"/>
    </row>
    <row r="176" spans="1:8" x14ac:dyDescent="0.2">
      <c r="A176" s="182">
        <v>2</v>
      </c>
      <c r="B176" s="183" t="s">
        <v>652</v>
      </c>
      <c r="C176" s="184" t="s">
        <v>455</v>
      </c>
      <c r="D176" s="187" t="s">
        <v>473</v>
      </c>
      <c r="E176" s="185"/>
      <c r="F176" s="183"/>
      <c r="G176" s="183"/>
      <c r="H176" s="186"/>
    </row>
    <row r="177" spans="1:8" ht="25.5" x14ac:dyDescent="0.2">
      <c r="A177" s="182">
        <v>3</v>
      </c>
      <c r="B177" s="183" t="s">
        <v>653</v>
      </c>
      <c r="C177" s="184" t="s">
        <v>455</v>
      </c>
      <c r="D177" s="187" t="s">
        <v>456</v>
      </c>
      <c r="E177" s="185"/>
      <c r="F177" s="183"/>
      <c r="G177" s="183"/>
      <c r="H177" s="186"/>
    </row>
    <row r="178" spans="1:8" x14ac:dyDescent="0.2">
      <c r="A178" s="182">
        <v>4</v>
      </c>
      <c r="B178" s="183" t="s">
        <v>654</v>
      </c>
      <c r="C178" s="184" t="s">
        <v>455</v>
      </c>
      <c r="D178" s="187" t="s">
        <v>473</v>
      </c>
      <c r="E178" s="185"/>
      <c r="F178" s="183"/>
      <c r="G178" s="183"/>
      <c r="H178" s="186"/>
    </row>
    <row r="179" spans="1:8" ht="25.5" x14ac:dyDescent="0.2">
      <c r="A179" s="182">
        <v>5</v>
      </c>
      <c r="B179" s="183" t="s">
        <v>655</v>
      </c>
      <c r="C179" s="184" t="s">
        <v>264</v>
      </c>
      <c r="D179" s="187" t="s">
        <v>473</v>
      </c>
      <c r="E179" s="185"/>
      <c r="F179" s="183"/>
      <c r="G179" s="183"/>
      <c r="H179" s="186"/>
    </row>
    <row r="180" spans="1:8" x14ac:dyDescent="0.2">
      <c r="A180" s="182">
        <v>6</v>
      </c>
      <c r="B180" s="183" t="s">
        <v>656</v>
      </c>
      <c r="C180" s="184" t="s">
        <v>455</v>
      </c>
      <c r="D180" s="187" t="s">
        <v>456</v>
      </c>
      <c r="E180" s="185"/>
      <c r="F180" s="183"/>
      <c r="G180" s="183"/>
      <c r="H180" s="186"/>
    </row>
    <row r="181" spans="1:8" x14ac:dyDescent="0.2">
      <c r="A181" s="182">
        <v>7</v>
      </c>
      <c r="B181" s="183" t="s">
        <v>657</v>
      </c>
      <c r="C181" s="184" t="s">
        <v>455</v>
      </c>
      <c r="D181" s="187" t="s">
        <v>473</v>
      </c>
      <c r="E181" s="185"/>
      <c r="F181" s="183"/>
      <c r="G181" s="183"/>
      <c r="H181" s="186"/>
    </row>
    <row r="182" spans="1:8" ht="25.5" x14ac:dyDescent="0.2">
      <c r="A182" s="182">
        <v>8</v>
      </c>
      <c r="B182" s="183" t="s">
        <v>658</v>
      </c>
      <c r="C182" s="184" t="s">
        <v>455</v>
      </c>
      <c r="D182" s="187" t="s">
        <v>456</v>
      </c>
      <c r="E182" s="185"/>
      <c r="F182" s="183"/>
      <c r="G182" s="183"/>
      <c r="H182" s="186"/>
    </row>
    <row r="183" spans="1:8" x14ac:dyDescent="0.2">
      <c r="A183" s="182">
        <v>9</v>
      </c>
      <c r="B183" s="183" t="s">
        <v>659</v>
      </c>
      <c r="C183" s="184" t="s">
        <v>455</v>
      </c>
      <c r="D183" s="187" t="s">
        <v>473</v>
      </c>
      <c r="E183" s="185"/>
      <c r="F183" s="183"/>
      <c r="G183" s="183"/>
      <c r="H183" s="186"/>
    </row>
    <row r="184" spans="1:8" x14ac:dyDescent="0.2">
      <c r="A184" s="182">
        <v>10</v>
      </c>
      <c r="B184" s="183" t="s">
        <v>660</v>
      </c>
      <c r="C184" s="184" t="s">
        <v>455</v>
      </c>
      <c r="D184" s="187" t="s">
        <v>473</v>
      </c>
      <c r="E184" s="185"/>
      <c r="F184" s="183"/>
      <c r="G184" s="183"/>
      <c r="H184" s="186"/>
    </row>
    <row r="185" spans="1:8" ht="25.5" x14ac:dyDescent="0.2">
      <c r="A185" s="182">
        <v>11</v>
      </c>
      <c r="B185" s="183" t="s">
        <v>661</v>
      </c>
      <c r="C185" s="184" t="s">
        <v>455</v>
      </c>
      <c r="D185" s="187" t="s">
        <v>456</v>
      </c>
      <c r="E185" s="185"/>
      <c r="F185" s="183"/>
      <c r="G185" s="183"/>
      <c r="H185" s="186"/>
    </row>
    <row r="186" spans="1:8" x14ac:dyDescent="0.2">
      <c r="A186" s="182">
        <v>12</v>
      </c>
      <c r="B186" s="183" t="s">
        <v>662</v>
      </c>
      <c r="C186" s="184" t="s">
        <v>455</v>
      </c>
      <c r="D186" s="187" t="s">
        <v>456</v>
      </c>
      <c r="E186" s="185"/>
      <c r="F186" s="183"/>
      <c r="G186" s="183"/>
      <c r="H186" s="186"/>
    </row>
    <row r="187" spans="1:8" x14ac:dyDescent="0.2">
      <c r="A187" s="208" t="s">
        <v>797</v>
      </c>
      <c r="B187" s="209"/>
      <c r="C187" s="209"/>
      <c r="D187" s="209"/>
      <c r="E187" s="209"/>
      <c r="F187" s="209"/>
      <c r="G187" s="209"/>
      <c r="H187" s="210"/>
    </row>
    <row r="188" spans="1:8" ht="20.45" customHeight="1" x14ac:dyDescent="0.2">
      <c r="A188" s="189"/>
      <c r="B188" s="216" t="s">
        <v>798</v>
      </c>
      <c r="C188" s="216"/>
      <c r="D188" s="216"/>
      <c r="E188" s="216"/>
      <c r="F188" s="216"/>
      <c r="G188" s="216"/>
      <c r="H188" s="217"/>
    </row>
    <row r="189" spans="1:8" x14ac:dyDescent="0.2">
      <c r="A189" s="182">
        <v>1</v>
      </c>
      <c r="B189" s="183" t="s">
        <v>665</v>
      </c>
      <c r="C189" s="184" t="s">
        <v>441</v>
      </c>
      <c r="D189" s="187">
        <v>38</v>
      </c>
      <c r="E189" s="185"/>
      <c r="F189" s="183"/>
      <c r="G189" s="183"/>
      <c r="H189" s="186"/>
    </row>
    <row r="190" spans="1:8" ht="25.5" x14ac:dyDescent="0.2">
      <c r="A190" s="182">
        <v>2</v>
      </c>
      <c r="B190" s="183" t="s">
        <v>666</v>
      </c>
      <c r="C190" s="184" t="s">
        <v>441</v>
      </c>
      <c r="D190" s="187">
        <v>18</v>
      </c>
      <c r="E190" s="185"/>
      <c r="F190" s="183"/>
      <c r="G190" s="183"/>
      <c r="H190" s="186"/>
    </row>
    <row r="191" spans="1:8" x14ac:dyDescent="0.2">
      <c r="A191" s="182">
        <v>3</v>
      </c>
      <c r="B191" s="183" t="s">
        <v>667</v>
      </c>
      <c r="C191" s="184" t="s">
        <v>507</v>
      </c>
      <c r="D191" s="188">
        <f>D69</f>
        <v>2.2958955001343595</v>
      </c>
      <c r="E191" s="185"/>
      <c r="F191" s="183"/>
      <c r="G191" s="183"/>
      <c r="H191" s="186"/>
    </row>
    <row r="192" spans="1:8" x14ac:dyDescent="0.2">
      <c r="A192" s="182">
        <v>4</v>
      </c>
      <c r="B192" s="183" t="s">
        <v>668</v>
      </c>
      <c r="C192" s="184" t="s">
        <v>439</v>
      </c>
      <c r="D192" s="188">
        <f>D29</f>
        <v>0.95802647476708658</v>
      </c>
      <c r="E192" s="185"/>
      <c r="F192" s="183"/>
      <c r="G192" s="183"/>
      <c r="H192" s="186"/>
    </row>
    <row r="193" spans="1:8" x14ac:dyDescent="0.2">
      <c r="A193" s="182">
        <v>5</v>
      </c>
      <c r="B193" s="183" t="s">
        <v>812</v>
      </c>
      <c r="C193" s="184" t="s">
        <v>670</v>
      </c>
      <c r="D193" s="187">
        <v>7.5</v>
      </c>
      <c r="E193" s="185"/>
      <c r="F193" s="183"/>
      <c r="G193" s="183"/>
      <c r="H193" s="186"/>
    </row>
    <row r="194" spans="1:8" ht="51" x14ac:dyDescent="0.2">
      <c r="A194" s="182">
        <v>6</v>
      </c>
      <c r="B194" s="183" t="s">
        <v>671</v>
      </c>
      <c r="C194" s="184" t="s">
        <v>264</v>
      </c>
      <c r="D194" s="187" t="s">
        <v>799</v>
      </c>
      <c r="E194" s="185"/>
      <c r="F194" s="183"/>
      <c r="G194" s="183"/>
      <c r="H194" s="186"/>
    </row>
    <row r="195" spans="1:8" ht="25.5" x14ac:dyDescent="0.2">
      <c r="A195" s="182">
        <v>7</v>
      </c>
      <c r="B195" s="183" t="s">
        <v>673</v>
      </c>
      <c r="C195" s="184" t="s">
        <v>670</v>
      </c>
      <c r="D195" s="187" t="s">
        <v>473</v>
      </c>
      <c r="E195" s="185"/>
      <c r="F195" s="183"/>
      <c r="G195" s="183"/>
      <c r="H195" s="186"/>
    </row>
    <row r="196" spans="1:8" x14ac:dyDescent="0.2">
      <c r="A196" s="182">
        <v>8</v>
      </c>
      <c r="B196" s="183" t="s">
        <v>674</v>
      </c>
      <c r="C196" s="184" t="s">
        <v>409</v>
      </c>
      <c r="D196" s="187" t="s">
        <v>473</v>
      </c>
      <c r="E196" s="185"/>
      <c r="F196" s="183"/>
      <c r="G196" s="183"/>
      <c r="H196" s="186"/>
    </row>
    <row r="197" spans="1:8" x14ac:dyDescent="0.2">
      <c r="A197" s="182">
        <v>9</v>
      </c>
      <c r="B197" s="183" t="s">
        <v>675</v>
      </c>
      <c r="C197" s="184" t="s">
        <v>441</v>
      </c>
      <c r="D197" s="187" t="s">
        <v>473</v>
      </c>
      <c r="E197" s="185"/>
      <c r="F197" s="183"/>
      <c r="G197" s="183"/>
      <c r="H197" s="186"/>
    </row>
    <row r="198" spans="1:8" x14ac:dyDescent="0.2">
      <c r="A198" s="182">
        <v>10</v>
      </c>
      <c r="B198" s="183" t="s">
        <v>676</v>
      </c>
      <c r="C198" s="184" t="s">
        <v>455</v>
      </c>
      <c r="D198" s="188" t="str">
        <f>IF(AND(D131="Yes",D193&gt;0.5),"Yes","No - sensible-only operation")</f>
        <v>Yes</v>
      </c>
      <c r="E198" s="185"/>
      <c r="F198" s="183"/>
      <c r="G198" s="183"/>
      <c r="H198" s="186"/>
    </row>
    <row r="199" spans="1:8" x14ac:dyDescent="0.2">
      <c r="A199" s="208" t="s">
        <v>677</v>
      </c>
      <c r="B199" s="209"/>
      <c r="C199" s="209"/>
      <c r="D199" s="209"/>
      <c r="E199" s="209"/>
      <c r="F199" s="209"/>
      <c r="G199" s="209"/>
      <c r="H199" s="210"/>
    </row>
    <row r="200" spans="1:8" x14ac:dyDescent="0.2">
      <c r="A200" s="189"/>
      <c r="B200" s="216" t="s">
        <v>800</v>
      </c>
      <c r="C200" s="216"/>
      <c r="D200" s="216"/>
      <c r="E200" s="216"/>
      <c r="F200" s="216"/>
      <c r="G200" s="216"/>
      <c r="H200" s="217"/>
    </row>
    <row r="201" spans="1:8" x14ac:dyDescent="0.2">
      <c r="A201" s="182">
        <v>1</v>
      </c>
      <c r="B201" s="183" t="s">
        <v>679</v>
      </c>
      <c r="C201" s="184" t="s">
        <v>488</v>
      </c>
      <c r="D201" s="187">
        <v>30</v>
      </c>
      <c r="E201" s="185"/>
      <c r="F201" s="183"/>
      <c r="G201" s="183"/>
      <c r="H201" s="186"/>
    </row>
    <row r="202" spans="1:8" ht="25.5" x14ac:dyDescent="0.2">
      <c r="A202" s="182">
        <v>2</v>
      </c>
      <c r="B202" s="183" t="s">
        <v>680</v>
      </c>
      <c r="C202" s="184" t="s">
        <v>681</v>
      </c>
      <c r="D202" s="187">
        <v>1.31</v>
      </c>
      <c r="E202" s="185"/>
      <c r="F202" s="183"/>
      <c r="G202" s="183"/>
      <c r="H202" s="186"/>
    </row>
    <row r="203" spans="1:8" x14ac:dyDescent="0.2">
      <c r="A203" s="182">
        <v>3</v>
      </c>
      <c r="B203" s="183" t="s">
        <v>682</v>
      </c>
      <c r="C203" s="184" t="s">
        <v>681</v>
      </c>
      <c r="D203" s="187">
        <v>5.7</v>
      </c>
      <c r="E203" s="185"/>
      <c r="F203" s="183"/>
      <c r="G203" s="183"/>
      <c r="H203" s="186"/>
    </row>
    <row r="204" spans="1:8" ht="25.5" x14ac:dyDescent="0.2">
      <c r="A204" s="182">
        <v>4</v>
      </c>
      <c r="B204" s="183" t="s">
        <v>683</v>
      </c>
      <c r="C204" s="184" t="s">
        <v>507</v>
      </c>
      <c r="D204" s="187">
        <v>0.05</v>
      </c>
      <c r="E204" s="185"/>
      <c r="F204" s="183"/>
      <c r="G204" s="183"/>
      <c r="H204" s="186"/>
    </row>
    <row r="205" spans="1:8" x14ac:dyDescent="0.2">
      <c r="A205" s="182">
        <v>5</v>
      </c>
      <c r="B205" s="183" t="s">
        <v>684</v>
      </c>
      <c r="C205" s="184" t="s">
        <v>439</v>
      </c>
      <c r="D205" s="188">
        <f>D29</f>
        <v>0.95802647476708658</v>
      </c>
      <c r="E205" s="185"/>
      <c r="F205" s="183"/>
      <c r="G205" s="183"/>
      <c r="H205" s="186"/>
    </row>
    <row r="206" spans="1:8" x14ac:dyDescent="0.2">
      <c r="A206" s="182">
        <v>6</v>
      </c>
      <c r="B206" s="183" t="s">
        <v>685</v>
      </c>
      <c r="C206" s="184" t="s">
        <v>681</v>
      </c>
      <c r="D206" s="188">
        <f>D203-D202</f>
        <v>4.3900000000000006</v>
      </c>
      <c r="E206" s="185"/>
      <c r="F206" s="183"/>
      <c r="G206" s="183"/>
      <c r="H206" s="186"/>
    </row>
    <row r="207" spans="1:8" ht="25.5" x14ac:dyDescent="0.2">
      <c r="A207" s="182">
        <v>7</v>
      </c>
      <c r="B207" s="183" t="s">
        <v>686</v>
      </c>
      <c r="C207" s="184" t="s">
        <v>687</v>
      </c>
      <c r="D207" s="188">
        <f>D205*D204*(D206/1000)*3600</f>
        <v>0.75703252036095192</v>
      </c>
      <c r="E207" s="185"/>
      <c r="F207" s="183"/>
      <c r="G207" s="183"/>
      <c r="H207" s="186"/>
    </row>
    <row r="208" spans="1:8" ht="25.5" x14ac:dyDescent="0.2">
      <c r="A208" s="182">
        <v>8</v>
      </c>
      <c r="B208" s="183" t="s">
        <v>688</v>
      </c>
      <c r="C208" s="184" t="s">
        <v>670</v>
      </c>
      <c r="D208" s="188">
        <f>D207*0.75</f>
        <v>0.56777439027071397</v>
      </c>
      <c r="E208" s="185"/>
      <c r="F208" s="183"/>
      <c r="G208" s="183"/>
      <c r="H208" s="186"/>
    </row>
    <row r="209" spans="1:8" x14ac:dyDescent="0.2">
      <c r="A209" s="182">
        <v>9</v>
      </c>
      <c r="B209" s="183" t="s">
        <v>689</v>
      </c>
      <c r="C209" s="184" t="s">
        <v>264</v>
      </c>
      <c r="D209" s="187" t="s">
        <v>690</v>
      </c>
      <c r="E209" s="185"/>
      <c r="F209" s="183"/>
      <c r="G209" s="183"/>
      <c r="H209" s="186"/>
    </row>
    <row r="210" spans="1:8" ht="25.5" x14ac:dyDescent="0.2">
      <c r="A210" s="182">
        <v>10</v>
      </c>
      <c r="B210" s="183" t="s">
        <v>691</v>
      </c>
      <c r="C210" s="184" t="s">
        <v>687</v>
      </c>
      <c r="D210" s="187" t="s">
        <v>473</v>
      </c>
      <c r="E210" s="185"/>
      <c r="F210" s="183"/>
      <c r="G210" s="183"/>
      <c r="H210" s="186"/>
    </row>
    <row r="211" spans="1:8" ht="25.5" x14ac:dyDescent="0.2">
      <c r="A211" s="182">
        <v>11</v>
      </c>
      <c r="B211" s="183" t="s">
        <v>692</v>
      </c>
      <c r="C211" s="184" t="s">
        <v>264</v>
      </c>
      <c r="D211" s="187" t="s">
        <v>693</v>
      </c>
      <c r="E211" s="185"/>
      <c r="F211" s="183"/>
      <c r="G211" s="183"/>
      <c r="H211" s="186"/>
    </row>
    <row r="212" spans="1:8" x14ac:dyDescent="0.2">
      <c r="A212" s="182">
        <v>12</v>
      </c>
      <c r="B212" s="183" t="s">
        <v>694</v>
      </c>
      <c r="C212" s="184" t="s">
        <v>540</v>
      </c>
      <c r="D212" s="187" t="s">
        <v>473</v>
      </c>
      <c r="E212" s="185"/>
      <c r="F212" s="183"/>
      <c r="G212" s="183"/>
      <c r="H212" s="186"/>
    </row>
    <row r="213" spans="1:8" x14ac:dyDescent="0.2">
      <c r="A213" s="182">
        <v>13</v>
      </c>
      <c r="B213" s="183" t="s">
        <v>695</v>
      </c>
      <c r="C213" s="184" t="s">
        <v>540</v>
      </c>
      <c r="D213" s="187" t="s">
        <v>473</v>
      </c>
      <c r="E213" s="185"/>
      <c r="F213" s="183"/>
      <c r="G213" s="183"/>
      <c r="H213" s="186"/>
    </row>
    <row r="214" spans="1:8" ht="25.5" x14ac:dyDescent="0.2">
      <c r="A214" s="182">
        <v>14</v>
      </c>
      <c r="B214" s="183" t="s">
        <v>696</v>
      </c>
      <c r="C214" s="184" t="s">
        <v>455</v>
      </c>
      <c r="D214" s="187" t="s">
        <v>473</v>
      </c>
      <c r="E214" s="185"/>
      <c r="F214" s="183"/>
      <c r="G214" s="183"/>
      <c r="H214" s="186"/>
    </row>
    <row r="215" spans="1:8" x14ac:dyDescent="0.2">
      <c r="A215" s="182">
        <v>15</v>
      </c>
      <c r="B215" s="183" t="s">
        <v>697</v>
      </c>
      <c r="C215" s="184" t="s">
        <v>455</v>
      </c>
      <c r="D215" s="188" t="str">
        <f>IF(D207&gt;0.2,"Yes","No - load &lt;0.2 kg/hr")</f>
        <v>Yes</v>
      </c>
      <c r="E215" s="185"/>
      <c r="F215" s="183"/>
      <c r="G215" s="183"/>
      <c r="H215" s="186"/>
    </row>
    <row r="216" spans="1:8" x14ac:dyDescent="0.2">
      <c r="A216" s="208" t="s">
        <v>698</v>
      </c>
      <c r="B216" s="209"/>
      <c r="C216" s="209"/>
      <c r="D216" s="209"/>
      <c r="E216" s="209"/>
      <c r="F216" s="209"/>
      <c r="G216" s="209"/>
      <c r="H216" s="210"/>
    </row>
    <row r="217" spans="1:8" x14ac:dyDescent="0.2">
      <c r="A217" s="182">
        <v>1</v>
      </c>
      <c r="B217" s="183" t="s">
        <v>699</v>
      </c>
      <c r="C217" s="184" t="s">
        <v>540</v>
      </c>
      <c r="D217" s="187">
        <v>2000</v>
      </c>
      <c r="E217" s="185"/>
      <c r="F217" s="183"/>
      <c r="G217" s="183"/>
      <c r="H217" s="186"/>
    </row>
    <row r="218" spans="1:8" x14ac:dyDescent="0.2">
      <c r="A218" s="182">
        <v>2</v>
      </c>
      <c r="B218" s="183" t="s">
        <v>700</v>
      </c>
      <c r="C218" s="184" t="s">
        <v>540</v>
      </c>
      <c r="D218" s="187">
        <v>600</v>
      </c>
      <c r="E218" s="185"/>
      <c r="F218" s="183"/>
      <c r="G218" s="183"/>
      <c r="H218" s="186"/>
    </row>
    <row r="219" spans="1:8" x14ac:dyDescent="0.2">
      <c r="A219" s="182">
        <v>3</v>
      </c>
      <c r="B219" s="183" t="s">
        <v>701</v>
      </c>
      <c r="C219" s="184" t="s">
        <v>540</v>
      </c>
      <c r="D219" s="187">
        <v>1146</v>
      </c>
      <c r="E219" s="185"/>
      <c r="F219" s="183"/>
      <c r="G219" s="183"/>
      <c r="H219" s="186"/>
    </row>
    <row r="220" spans="1:8" x14ac:dyDescent="0.2">
      <c r="A220" s="182">
        <v>4</v>
      </c>
      <c r="B220" s="183" t="s">
        <v>702</v>
      </c>
      <c r="C220" s="184" t="s">
        <v>178</v>
      </c>
      <c r="D220" s="187" t="s">
        <v>473</v>
      </c>
      <c r="E220" s="185"/>
      <c r="F220" s="183"/>
      <c r="G220" s="183"/>
      <c r="H220" s="186"/>
    </row>
    <row r="221" spans="1:8" x14ac:dyDescent="0.2">
      <c r="A221" s="182">
        <v>5</v>
      </c>
      <c r="B221" s="183" t="s">
        <v>703</v>
      </c>
      <c r="C221" s="184" t="s">
        <v>264</v>
      </c>
      <c r="D221" s="187" t="s">
        <v>704</v>
      </c>
      <c r="E221" s="185"/>
      <c r="F221" s="183"/>
      <c r="G221" s="183"/>
      <c r="H221" s="186"/>
    </row>
    <row r="222" spans="1:8" x14ac:dyDescent="0.2">
      <c r="A222" s="182">
        <v>6</v>
      </c>
      <c r="B222" s="183" t="s">
        <v>705</v>
      </c>
      <c r="C222" s="184" t="s">
        <v>540</v>
      </c>
      <c r="D222" s="187" t="s">
        <v>473</v>
      </c>
      <c r="E222" s="185"/>
      <c r="F222" s="183"/>
      <c r="G222" s="183"/>
      <c r="H222" s="186"/>
    </row>
    <row r="223" spans="1:8" x14ac:dyDescent="0.2">
      <c r="A223" s="182">
        <v>7</v>
      </c>
      <c r="B223" s="183" t="s">
        <v>706</v>
      </c>
      <c r="C223" s="184" t="s">
        <v>540</v>
      </c>
      <c r="D223" s="187" t="s">
        <v>473</v>
      </c>
      <c r="E223" s="185"/>
      <c r="F223" s="183"/>
      <c r="G223" s="183"/>
      <c r="H223" s="186"/>
    </row>
    <row r="224" spans="1:8" ht="25.5" x14ac:dyDescent="0.2">
      <c r="A224" s="182">
        <v>8</v>
      </c>
      <c r="B224" s="183" t="s">
        <v>707</v>
      </c>
      <c r="C224" s="184" t="s">
        <v>264</v>
      </c>
      <c r="D224" s="187" t="s">
        <v>708</v>
      </c>
      <c r="E224" s="185"/>
      <c r="F224" s="183"/>
      <c r="G224" s="183"/>
      <c r="H224" s="186"/>
    </row>
    <row r="225" spans="1:8" x14ac:dyDescent="0.2">
      <c r="A225" s="182">
        <v>9</v>
      </c>
      <c r="B225" s="183" t="s">
        <v>709</v>
      </c>
      <c r="C225" s="184" t="s">
        <v>264</v>
      </c>
      <c r="D225" s="187" t="s">
        <v>592</v>
      </c>
      <c r="E225" s="185"/>
      <c r="F225" s="183"/>
      <c r="G225" s="183"/>
      <c r="H225" s="186"/>
    </row>
    <row r="226" spans="1:8" x14ac:dyDescent="0.2">
      <c r="A226" s="182">
        <v>10</v>
      </c>
      <c r="B226" s="183" t="s">
        <v>710</v>
      </c>
      <c r="C226" s="184" t="s">
        <v>455</v>
      </c>
      <c r="D226" s="187" t="s">
        <v>456</v>
      </c>
      <c r="E226" s="185"/>
      <c r="F226" s="183"/>
      <c r="G226" s="183"/>
      <c r="H226" s="186"/>
    </row>
    <row r="227" spans="1:8" x14ac:dyDescent="0.2">
      <c r="A227" s="182">
        <v>11</v>
      </c>
      <c r="B227" s="183" t="s">
        <v>711</v>
      </c>
      <c r="C227" s="184" t="s">
        <v>455</v>
      </c>
      <c r="D227" s="187" t="s">
        <v>456</v>
      </c>
      <c r="E227" s="185"/>
      <c r="F227" s="183"/>
      <c r="G227" s="183"/>
      <c r="H227" s="186"/>
    </row>
    <row r="228" spans="1:8" x14ac:dyDescent="0.2">
      <c r="A228" s="182">
        <v>12</v>
      </c>
      <c r="B228" s="183" t="s">
        <v>712</v>
      </c>
      <c r="C228" s="184" t="s">
        <v>455</v>
      </c>
      <c r="D228" s="187" t="s">
        <v>456</v>
      </c>
      <c r="E228" s="185"/>
      <c r="F228" s="183"/>
      <c r="G228" s="183"/>
      <c r="H228" s="186"/>
    </row>
    <row r="229" spans="1:8" ht="25.5" x14ac:dyDescent="0.2">
      <c r="A229" s="182">
        <v>13</v>
      </c>
      <c r="B229" s="183" t="s">
        <v>713</v>
      </c>
      <c r="C229" s="184" t="s">
        <v>264</v>
      </c>
      <c r="D229" s="187" t="s">
        <v>714</v>
      </c>
      <c r="E229" s="185"/>
      <c r="F229" s="183"/>
      <c r="G229" s="183"/>
      <c r="H229" s="186"/>
    </row>
    <row r="230" spans="1:8" x14ac:dyDescent="0.2">
      <c r="A230" s="182">
        <v>14</v>
      </c>
      <c r="B230" s="183" t="s">
        <v>715</v>
      </c>
      <c r="C230" s="184" t="s">
        <v>455</v>
      </c>
      <c r="D230" s="187" t="s">
        <v>456</v>
      </c>
      <c r="E230" s="185"/>
      <c r="F230" s="183"/>
      <c r="G230" s="183"/>
      <c r="H230" s="186"/>
    </row>
    <row r="231" spans="1:8" x14ac:dyDescent="0.2">
      <c r="A231" s="208" t="s">
        <v>716</v>
      </c>
      <c r="B231" s="209"/>
      <c r="C231" s="209"/>
      <c r="D231" s="209"/>
      <c r="E231" s="209"/>
      <c r="F231" s="209"/>
      <c r="G231" s="209"/>
      <c r="H231" s="210"/>
    </row>
    <row r="232" spans="1:8" x14ac:dyDescent="0.2">
      <c r="A232" s="182">
        <v>1</v>
      </c>
      <c r="B232" s="183" t="s">
        <v>699</v>
      </c>
      <c r="C232" s="184" t="s">
        <v>540</v>
      </c>
      <c r="D232" s="187">
        <v>1245</v>
      </c>
      <c r="E232" s="185"/>
      <c r="F232" s="183"/>
      <c r="G232" s="183"/>
      <c r="H232" s="186"/>
    </row>
    <row r="233" spans="1:8" x14ac:dyDescent="0.2">
      <c r="A233" s="182">
        <v>2</v>
      </c>
      <c r="B233" s="183" t="s">
        <v>700</v>
      </c>
      <c r="C233" s="184" t="s">
        <v>540</v>
      </c>
      <c r="D233" s="187">
        <v>1275</v>
      </c>
      <c r="E233" s="185"/>
      <c r="F233" s="183"/>
      <c r="G233" s="183"/>
      <c r="H233" s="186"/>
    </row>
    <row r="234" spans="1:8" x14ac:dyDescent="0.2">
      <c r="A234" s="182">
        <v>3</v>
      </c>
      <c r="B234" s="183" t="s">
        <v>701</v>
      </c>
      <c r="C234" s="184" t="s">
        <v>540</v>
      </c>
      <c r="D234" s="187">
        <v>2365</v>
      </c>
      <c r="E234" s="185"/>
      <c r="F234" s="183"/>
      <c r="G234" s="183"/>
      <c r="H234" s="186"/>
    </row>
    <row r="235" spans="1:8" x14ac:dyDescent="0.2">
      <c r="A235" s="182">
        <v>4</v>
      </c>
      <c r="B235" s="183" t="s">
        <v>702</v>
      </c>
      <c r="C235" s="184" t="s">
        <v>178</v>
      </c>
      <c r="D235" s="187" t="s">
        <v>473</v>
      </c>
      <c r="E235" s="185"/>
      <c r="F235" s="183"/>
      <c r="G235" s="183"/>
      <c r="H235" s="186"/>
    </row>
    <row r="236" spans="1:8" x14ac:dyDescent="0.2">
      <c r="A236" s="182">
        <v>5</v>
      </c>
      <c r="B236" s="183" t="s">
        <v>703</v>
      </c>
      <c r="C236" s="184" t="s">
        <v>264</v>
      </c>
      <c r="D236" s="187" t="s">
        <v>473</v>
      </c>
      <c r="E236" s="185"/>
      <c r="F236" s="183"/>
      <c r="G236" s="183"/>
      <c r="H236" s="186"/>
    </row>
    <row r="237" spans="1:8" x14ac:dyDescent="0.2">
      <c r="A237" s="182">
        <v>6</v>
      </c>
      <c r="B237" s="183" t="s">
        <v>717</v>
      </c>
      <c r="C237" s="184" t="s">
        <v>540</v>
      </c>
      <c r="D237" s="187" t="s">
        <v>473</v>
      </c>
      <c r="E237" s="185"/>
      <c r="F237" s="183"/>
      <c r="G237" s="183"/>
      <c r="H237" s="186"/>
    </row>
    <row r="238" spans="1:8" ht="25.5" x14ac:dyDescent="0.2">
      <c r="A238" s="182">
        <v>7</v>
      </c>
      <c r="B238" s="183" t="s">
        <v>707</v>
      </c>
      <c r="C238" s="184" t="s">
        <v>264</v>
      </c>
      <c r="D238" s="187" t="s">
        <v>708</v>
      </c>
      <c r="E238" s="185"/>
      <c r="F238" s="183"/>
      <c r="G238" s="183"/>
      <c r="H238" s="186"/>
    </row>
    <row r="239" spans="1:8" x14ac:dyDescent="0.2">
      <c r="A239" s="182">
        <v>8</v>
      </c>
      <c r="B239" s="183" t="s">
        <v>709</v>
      </c>
      <c r="C239" s="184" t="s">
        <v>264</v>
      </c>
      <c r="D239" s="187" t="s">
        <v>718</v>
      </c>
      <c r="E239" s="185"/>
      <c r="F239" s="183"/>
      <c r="G239" s="183"/>
      <c r="H239" s="186"/>
    </row>
    <row r="240" spans="1:8" x14ac:dyDescent="0.2">
      <c r="A240" s="182">
        <v>9</v>
      </c>
      <c r="B240" s="183" t="s">
        <v>719</v>
      </c>
      <c r="C240" s="184" t="s">
        <v>455</v>
      </c>
      <c r="D240" s="187" t="s">
        <v>456</v>
      </c>
      <c r="E240" s="185"/>
      <c r="F240" s="183"/>
      <c r="G240" s="183"/>
      <c r="H240" s="186"/>
    </row>
    <row r="241" spans="1:8" ht="25.5" x14ac:dyDescent="0.2">
      <c r="A241" s="182">
        <v>10</v>
      </c>
      <c r="B241" s="183" t="s">
        <v>713</v>
      </c>
      <c r="C241" s="184" t="s">
        <v>264</v>
      </c>
      <c r="D241" s="187" t="s">
        <v>714</v>
      </c>
      <c r="E241" s="185"/>
      <c r="F241" s="183"/>
      <c r="G241" s="183"/>
      <c r="H241" s="186"/>
    </row>
    <row r="242" spans="1:8" x14ac:dyDescent="0.2">
      <c r="A242" s="182">
        <v>11</v>
      </c>
      <c r="B242" s="183" t="s">
        <v>715</v>
      </c>
      <c r="C242" s="184" t="s">
        <v>455</v>
      </c>
      <c r="D242" s="187" t="s">
        <v>456</v>
      </c>
      <c r="E242" s="185"/>
      <c r="F242" s="183"/>
      <c r="G242" s="183"/>
      <c r="H242" s="186"/>
    </row>
    <row r="243" spans="1:8" x14ac:dyDescent="0.2">
      <c r="A243" s="182">
        <v>12</v>
      </c>
      <c r="B243" s="183" t="s">
        <v>720</v>
      </c>
      <c r="C243" s="184" t="s">
        <v>455</v>
      </c>
      <c r="D243" s="187" t="s">
        <v>456</v>
      </c>
      <c r="E243" s="185"/>
      <c r="F243" s="183"/>
      <c r="G243" s="183"/>
      <c r="H243" s="186"/>
    </row>
    <row r="244" spans="1:8" x14ac:dyDescent="0.2">
      <c r="A244" s="182">
        <v>13</v>
      </c>
      <c r="B244" s="183" t="s">
        <v>721</v>
      </c>
      <c r="C244" s="184" t="s">
        <v>18</v>
      </c>
      <c r="D244" s="187" t="s">
        <v>473</v>
      </c>
      <c r="E244" s="185"/>
      <c r="F244" s="183"/>
      <c r="G244" s="183"/>
      <c r="H244" s="186"/>
    </row>
    <row r="245" spans="1:8" x14ac:dyDescent="0.2">
      <c r="A245" s="182">
        <v>14</v>
      </c>
      <c r="B245" s="183" t="s">
        <v>722</v>
      </c>
      <c r="C245" s="184" t="s">
        <v>18</v>
      </c>
      <c r="D245" s="187" t="s">
        <v>473</v>
      </c>
      <c r="E245" s="185"/>
      <c r="F245" s="183"/>
      <c r="G245" s="183"/>
      <c r="H245" s="186"/>
    </row>
    <row r="246" spans="1:8" x14ac:dyDescent="0.2">
      <c r="A246" s="208" t="s">
        <v>723</v>
      </c>
      <c r="B246" s="209"/>
      <c r="C246" s="209"/>
      <c r="D246" s="209"/>
      <c r="E246" s="209"/>
      <c r="F246" s="209"/>
      <c r="G246" s="209"/>
      <c r="H246" s="210"/>
    </row>
    <row r="247" spans="1:8" x14ac:dyDescent="0.2">
      <c r="A247" s="182">
        <v>1</v>
      </c>
      <c r="B247" s="183" t="s">
        <v>724</v>
      </c>
      <c r="C247" s="184" t="s">
        <v>725</v>
      </c>
      <c r="D247" s="187" t="s">
        <v>473</v>
      </c>
      <c r="E247" s="185"/>
      <c r="F247" s="183"/>
      <c r="G247" s="183"/>
      <c r="H247" s="186"/>
    </row>
    <row r="248" spans="1:8" x14ac:dyDescent="0.2">
      <c r="A248" s="182">
        <v>2</v>
      </c>
      <c r="B248" s="183" t="s">
        <v>726</v>
      </c>
      <c r="C248" s="184" t="s">
        <v>725</v>
      </c>
      <c r="D248" s="187" t="s">
        <v>473</v>
      </c>
      <c r="E248" s="185"/>
      <c r="F248" s="183"/>
      <c r="G248" s="183"/>
      <c r="H248" s="186"/>
    </row>
    <row r="249" spans="1:8" x14ac:dyDescent="0.2">
      <c r="A249" s="182">
        <v>3</v>
      </c>
      <c r="B249" s="183" t="s">
        <v>727</v>
      </c>
      <c r="C249" s="184" t="s">
        <v>725</v>
      </c>
      <c r="D249" s="187" t="s">
        <v>473</v>
      </c>
      <c r="E249" s="185"/>
      <c r="F249" s="183"/>
      <c r="G249" s="183"/>
      <c r="H249" s="186"/>
    </row>
    <row r="250" spans="1:8" x14ac:dyDescent="0.2">
      <c r="A250" s="182">
        <v>4</v>
      </c>
      <c r="B250" s="183" t="s">
        <v>728</v>
      </c>
      <c r="C250" s="184" t="s">
        <v>725</v>
      </c>
      <c r="D250" s="187" t="s">
        <v>473</v>
      </c>
      <c r="E250" s="185"/>
      <c r="F250" s="183"/>
      <c r="G250" s="183"/>
      <c r="H250" s="186"/>
    </row>
    <row r="251" spans="1:8" x14ac:dyDescent="0.2">
      <c r="A251" s="182">
        <v>5</v>
      </c>
      <c r="B251" s="183" t="s">
        <v>729</v>
      </c>
      <c r="C251" s="184" t="s">
        <v>264</v>
      </c>
      <c r="D251" s="187" t="s">
        <v>730</v>
      </c>
      <c r="E251" s="185"/>
      <c r="F251" s="183"/>
      <c r="G251" s="183"/>
      <c r="H251" s="186"/>
    </row>
    <row r="252" spans="1:8" ht="25.5" x14ac:dyDescent="0.2">
      <c r="A252" s="182">
        <v>6</v>
      </c>
      <c r="B252" s="183" t="s">
        <v>731</v>
      </c>
      <c r="C252" s="184" t="s">
        <v>455</v>
      </c>
      <c r="D252" s="187" t="s">
        <v>473</v>
      </c>
      <c r="E252" s="185"/>
      <c r="F252" s="183"/>
      <c r="G252" s="183"/>
      <c r="H252" s="186"/>
    </row>
    <row r="253" spans="1:8" ht="25.5" x14ac:dyDescent="0.2">
      <c r="A253" s="182">
        <v>7</v>
      </c>
      <c r="B253" s="183" t="s">
        <v>732</v>
      </c>
      <c r="C253" s="184" t="s">
        <v>733</v>
      </c>
      <c r="D253" s="187" t="s">
        <v>473</v>
      </c>
      <c r="E253" s="185"/>
      <c r="F253" s="183"/>
      <c r="G253" s="183"/>
      <c r="H253" s="186"/>
    </row>
    <row r="254" spans="1:8" ht="38.25" x14ac:dyDescent="0.2">
      <c r="A254" s="182">
        <v>8</v>
      </c>
      <c r="B254" s="183" t="s">
        <v>734</v>
      </c>
      <c r="C254" s="184" t="s">
        <v>264</v>
      </c>
      <c r="D254" s="187" t="s">
        <v>735</v>
      </c>
      <c r="E254" s="185"/>
      <c r="F254" s="183"/>
      <c r="G254" s="183"/>
      <c r="H254" s="186"/>
    </row>
    <row r="255" spans="1:8" ht="38.25" x14ac:dyDescent="0.2">
      <c r="A255" s="182">
        <v>9</v>
      </c>
      <c r="B255" s="183" t="s">
        <v>736</v>
      </c>
      <c r="C255" s="184" t="s">
        <v>264</v>
      </c>
      <c r="D255" s="187" t="s">
        <v>735</v>
      </c>
      <c r="E255" s="185"/>
      <c r="F255" s="183"/>
      <c r="G255" s="183"/>
      <c r="H255" s="186"/>
    </row>
    <row r="256" spans="1:8" x14ac:dyDescent="0.2">
      <c r="A256" s="182">
        <v>10</v>
      </c>
      <c r="B256" s="183" t="s">
        <v>737</v>
      </c>
      <c r="C256" s="184" t="s">
        <v>455</v>
      </c>
      <c r="D256" s="187" t="s">
        <v>473</v>
      </c>
      <c r="E256" s="185"/>
      <c r="F256" s="183"/>
      <c r="G256" s="183"/>
      <c r="H256" s="186"/>
    </row>
    <row r="257" spans="1:8" x14ac:dyDescent="0.2">
      <c r="A257" s="182">
        <v>11</v>
      </c>
      <c r="B257" s="183" t="s">
        <v>738</v>
      </c>
      <c r="C257" s="184" t="s">
        <v>739</v>
      </c>
      <c r="D257" s="187" t="s">
        <v>473</v>
      </c>
      <c r="E257" s="185"/>
      <c r="F257" s="183"/>
      <c r="G257" s="183"/>
      <c r="H257" s="186"/>
    </row>
    <row r="258" spans="1:8" x14ac:dyDescent="0.2">
      <c r="A258" s="208" t="s">
        <v>740</v>
      </c>
      <c r="B258" s="209"/>
      <c r="C258" s="209"/>
      <c r="D258" s="209"/>
      <c r="E258" s="209"/>
      <c r="F258" s="209"/>
      <c r="G258" s="209"/>
      <c r="H258" s="210"/>
    </row>
    <row r="259" spans="1:8" x14ac:dyDescent="0.2">
      <c r="A259" s="182">
        <v>1</v>
      </c>
      <c r="B259" s="183" t="s">
        <v>741</v>
      </c>
      <c r="C259" s="184" t="s">
        <v>455</v>
      </c>
      <c r="D259" s="187" t="s">
        <v>456</v>
      </c>
      <c r="E259" s="185"/>
      <c r="F259" s="183"/>
      <c r="G259" s="183"/>
      <c r="H259" s="186"/>
    </row>
    <row r="260" spans="1:8" x14ac:dyDescent="0.2">
      <c r="A260" s="182">
        <v>2</v>
      </c>
      <c r="B260" s="183" t="s">
        <v>742</v>
      </c>
      <c r="C260" s="184" t="s">
        <v>455</v>
      </c>
      <c r="D260" s="188" t="str">
        <f>D198</f>
        <v>Yes</v>
      </c>
      <c r="E260" s="185"/>
      <c r="F260" s="183"/>
      <c r="G260" s="183"/>
      <c r="H260" s="186"/>
    </row>
    <row r="261" spans="1:8" x14ac:dyDescent="0.2">
      <c r="A261" s="182">
        <v>3</v>
      </c>
      <c r="B261" s="183" t="s">
        <v>743</v>
      </c>
      <c r="C261" s="184" t="s">
        <v>455</v>
      </c>
      <c r="D261" s="188" t="str">
        <f>D215</f>
        <v>Yes</v>
      </c>
      <c r="E261" s="185"/>
      <c r="F261" s="183"/>
      <c r="G261" s="183"/>
      <c r="H261" s="186"/>
    </row>
    <row r="262" spans="1:8" ht="25.5" x14ac:dyDescent="0.2">
      <c r="A262" s="182">
        <v>4</v>
      </c>
      <c r="B262" s="183" t="s">
        <v>744</v>
      </c>
      <c r="C262" s="184" t="s">
        <v>455</v>
      </c>
      <c r="D262" s="187" t="s">
        <v>113</v>
      </c>
      <c r="E262" s="185"/>
      <c r="F262" s="183"/>
      <c r="G262" s="183"/>
      <c r="H262" s="186"/>
    </row>
    <row r="263" spans="1:8" x14ac:dyDescent="0.2">
      <c r="A263" s="182">
        <v>5</v>
      </c>
      <c r="B263" s="183" t="s">
        <v>745</v>
      </c>
      <c r="C263" s="184" t="s">
        <v>455</v>
      </c>
      <c r="D263" s="187" t="s">
        <v>113</v>
      </c>
      <c r="E263" s="185"/>
      <c r="F263" s="183"/>
      <c r="G263" s="183"/>
      <c r="H263" s="186"/>
    </row>
    <row r="264" spans="1:8" x14ac:dyDescent="0.2">
      <c r="A264" s="182">
        <v>6</v>
      </c>
      <c r="B264" s="183" t="s">
        <v>746</v>
      </c>
      <c r="C264" s="184" t="s">
        <v>455</v>
      </c>
      <c r="D264" s="187" t="s">
        <v>456</v>
      </c>
      <c r="E264" s="185"/>
      <c r="F264" s="183"/>
      <c r="G264" s="183"/>
      <c r="H264" s="186"/>
    </row>
    <row r="265" spans="1:8" ht="25.5" x14ac:dyDescent="0.2">
      <c r="A265" s="182">
        <v>7</v>
      </c>
      <c r="B265" s="183" t="s">
        <v>747</v>
      </c>
      <c r="C265" s="184" t="s">
        <v>455</v>
      </c>
      <c r="D265" s="187" t="s">
        <v>473</v>
      </c>
      <c r="E265" s="185"/>
      <c r="F265" s="183"/>
      <c r="G265" s="183"/>
      <c r="H265" s="186"/>
    </row>
    <row r="266" spans="1:8" ht="25.5" x14ac:dyDescent="0.2">
      <c r="A266" s="182">
        <v>8</v>
      </c>
      <c r="B266" s="183" t="s">
        <v>748</v>
      </c>
      <c r="C266" s="184" t="s">
        <v>455</v>
      </c>
      <c r="D266" s="187" t="s">
        <v>473</v>
      </c>
      <c r="E266" s="185"/>
      <c r="F266" s="183"/>
      <c r="G266" s="183"/>
      <c r="H266" s="186"/>
    </row>
    <row r="267" spans="1:8" x14ac:dyDescent="0.2">
      <c r="A267" s="182">
        <v>9</v>
      </c>
      <c r="B267" s="183" t="s">
        <v>749</v>
      </c>
      <c r="C267" s="184" t="s">
        <v>455</v>
      </c>
      <c r="D267" s="187" t="s">
        <v>473</v>
      </c>
      <c r="E267" s="185"/>
      <c r="F267" s="183"/>
      <c r="G267" s="183"/>
      <c r="H267" s="186"/>
    </row>
    <row r="268" spans="1:8" x14ac:dyDescent="0.2">
      <c r="A268" s="208" t="s">
        <v>750</v>
      </c>
      <c r="B268" s="209"/>
      <c r="C268" s="209"/>
      <c r="D268" s="209"/>
      <c r="E268" s="209"/>
      <c r="F268" s="209"/>
      <c r="G268" s="209"/>
      <c r="H268" s="210"/>
    </row>
    <row r="269" spans="1:8" x14ac:dyDescent="0.2">
      <c r="A269" s="182">
        <v>1</v>
      </c>
      <c r="B269" s="183" t="s">
        <v>751</v>
      </c>
      <c r="C269" s="184" t="s">
        <v>409</v>
      </c>
      <c r="D269" s="187">
        <v>1</v>
      </c>
      <c r="E269" s="185"/>
      <c r="F269" s="183"/>
      <c r="G269" s="183"/>
      <c r="H269" s="186"/>
    </row>
    <row r="270" spans="1:8" x14ac:dyDescent="0.2">
      <c r="A270" s="182">
        <v>2</v>
      </c>
      <c r="B270" s="183" t="s">
        <v>752</v>
      </c>
      <c r="C270" s="184" t="s">
        <v>409</v>
      </c>
      <c r="D270" s="187">
        <v>1</v>
      </c>
      <c r="E270" s="185"/>
      <c r="F270" s="183"/>
      <c r="G270" s="183"/>
      <c r="H270" s="186"/>
    </row>
    <row r="271" spans="1:8" x14ac:dyDescent="0.2">
      <c r="A271" s="182">
        <v>3</v>
      </c>
      <c r="B271" s="183" t="s">
        <v>753</v>
      </c>
      <c r="C271" s="184" t="s">
        <v>409</v>
      </c>
      <c r="D271" s="187" t="s">
        <v>473</v>
      </c>
      <c r="E271" s="185"/>
      <c r="F271" s="183"/>
      <c r="G271" s="183"/>
      <c r="H271" s="186"/>
    </row>
    <row r="272" spans="1:8" x14ac:dyDescent="0.2">
      <c r="A272" s="182">
        <v>4</v>
      </c>
      <c r="B272" s="183" t="s">
        <v>754</v>
      </c>
      <c r="C272" s="184" t="s">
        <v>409</v>
      </c>
      <c r="D272" s="187">
        <v>1</v>
      </c>
      <c r="E272" s="185"/>
      <c r="F272" s="183"/>
      <c r="G272" s="183"/>
      <c r="H272" s="186"/>
    </row>
    <row r="273" spans="1:8" x14ac:dyDescent="0.2">
      <c r="A273" s="182">
        <v>5</v>
      </c>
      <c r="B273" s="183" t="s">
        <v>755</v>
      </c>
      <c r="C273" s="184" t="s">
        <v>409</v>
      </c>
      <c r="D273" s="187">
        <v>1</v>
      </c>
      <c r="E273" s="185"/>
      <c r="F273" s="183"/>
      <c r="G273" s="183"/>
      <c r="H273" s="186"/>
    </row>
    <row r="274" spans="1:8" x14ac:dyDescent="0.2">
      <c r="A274" s="182">
        <v>6</v>
      </c>
      <c r="B274" s="183" t="s">
        <v>756</v>
      </c>
      <c r="C274" s="184" t="s">
        <v>409</v>
      </c>
      <c r="D274" s="187">
        <v>1</v>
      </c>
      <c r="E274" s="185"/>
      <c r="F274" s="183"/>
      <c r="G274" s="183"/>
      <c r="H274" s="186"/>
    </row>
    <row r="275" spans="1:8" x14ac:dyDescent="0.2">
      <c r="A275" s="182">
        <v>7</v>
      </c>
      <c r="B275" s="183" t="s">
        <v>757</v>
      </c>
      <c r="C275" s="184" t="s">
        <v>409</v>
      </c>
      <c r="D275" s="187" t="s">
        <v>473</v>
      </c>
      <c r="E275" s="185"/>
      <c r="F275" s="183"/>
      <c r="G275" s="183"/>
      <c r="H275" s="186"/>
    </row>
    <row r="276" spans="1:8" x14ac:dyDescent="0.2">
      <c r="A276" s="182">
        <v>8</v>
      </c>
      <c r="B276" s="183" t="s">
        <v>758</v>
      </c>
      <c r="C276" s="184" t="s">
        <v>126</v>
      </c>
      <c r="D276" s="187">
        <v>1</v>
      </c>
      <c r="E276" s="185"/>
      <c r="F276" s="183"/>
      <c r="G276" s="183"/>
      <c r="H276" s="186"/>
    </row>
    <row r="277" spans="1:8" ht="25.5" x14ac:dyDescent="0.2">
      <c r="A277" s="182">
        <v>9</v>
      </c>
      <c r="B277" s="183" t="s">
        <v>759</v>
      </c>
      <c r="C277" s="184" t="s">
        <v>455</v>
      </c>
      <c r="D277" s="187" t="s">
        <v>456</v>
      </c>
      <c r="E277" s="185"/>
      <c r="F277" s="183"/>
      <c r="G277" s="183"/>
      <c r="H277" s="186"/>
    </row>
    <row r="278" spans="1:8" x14ac:dyDescent="0.2">
      <c r="A278" s="208" t="s">
        <v>760</v>
      </c>
      <c r="B278" s="209"/>
      <c r="C278" s="209"/>
      <c r="D278" s="209"/>
      <c r="E278" s="209"/>
      <c r="F278" s="209"/>
      <c r="G278" s="209"/>
      <c r="H278" s="210"/>
    </row>
    <row r="279" spans="1:8" x14ac:dyDescent="0.2">
      <c r="A279" s="182">
        <v>1</v>
      </c>
      <c r="B279" s="183" t="s">
        <v>761</v>
      </c>
      <c r="C279" s="184" t="s">
        <v>762</v>
      </c>
      <c r="D279" s="187" t="s">
        <v>473</v>
      </c>
      <c r="E279" s="185"/>
      <c r="F279" s="183"/>
      <c r="G279" s="183"/>
      <c r="H279" s="186"/>
    </row>
    <row r="280" spans="1:8" x14ac:dyDescent="0.2">
      <c r="A280" s="182">
        <v>2</v>
      </c>
      <c r="B280" s="183" t="s">
        <v>763</v>
      </c>
      <c r="C280" s="184" t="s">
        <v>762</v>
      </c>
      <c r="D280" s="187" t="s">
        <v>473</v>
      </c>
      <c r="E280" s="185"/>
      <c r="F280" s="183"/>
      <c r="G280" s="183"/>
      <c r="H280" s="186"/>
    </row>
    <row r="281" spans="1:8" x14ac:dyDescent="0.2">
      <c r="A281" s="182">
        <v>3</v>
      </c>
      <c r="B281" s="183" t="s">
        <v>764</v>
      </c>
      <c r="C281" s="184" t="s">
        <v>264</v>
      </c>
      <c r="D281" s="187" t="s">
        <v>473</v>
      </c>
      <c r="E281" s="185"/>
      <c r="F281" s="183"/>
      <c r="G281" s="183"/>
      <c r="H281" s="186"/>
    </row>
    <row r="282" spans="1:8" ht="25.5" x14ac:dyDescent="0.2">
      <c r="A282" s="182">
        <v>4</v>
      </c>
      <c r="B282" s="183" t="s">
        <v>765</v>
      </c>
      <c r="C282" s="184" t="s">
        <v>455</v>
      </c>
      <c r="D282" s="187" t="s">
        <v>473</v>
      </c>
      <c r="E282" s="185"/>
      <c r="F282" s="183"/>
      <c r="G282" s="183"/>
      <c r="H282" s="186"/>
    </row>
    <row r="283" spans="1:8" ht="25.5" x14ac:dyDescent="0.2">
      <c r="A283" s="182">
        <v>5</v>
      </c>
      <c r="B283" s="183" t="s">
        <v>766</v>
      </c>
      <c r="C283" s="184" t="s">
        <v>455</v>
      </c>
      <c r="D283" s="187" t="s">
        <v>456</v>
      </c>
      <c r="E283" s="185"/>
      <c r="F283" s="183"/>
      <c r="G283" s="183"/>
      <c r="H283" s="186"/>
    </row>
    <row r="284" spans="1:8" x14ac:dyDescent="0.2">
      <c r="A284" s="182">
        <v>6</v>
      </c>
      <c r="B284" s="183" t="s">
        <v>767</v>
      </c>
      <c r="C284" s="184" t="s">
        <v>455</v>
      </c>
      <c r="D284" s="187" t="s">
        <v>456</v>
      </c>
      <c r="E284" s="185"/>
      <c r="F284" s="183"/>
      <c r="G284" s="183"/>
      <c r="H284" s="186"/>
    </row>
    <row r="285" spans="1:8" x14ac:dyDescent="0.2">
      <c r="A285" s="182">
        <v>7</v>
      </c>
      <c r="B285" s="183" t="s">
        <v>768</v>
      </c>
      <c r="C285" s="184" t="s">
        <v>455</v>
      </c>
      <c r="D285" s="187" t="s">
        <v>473</v>
      </c>
      <c r="E285" s="185"/>
      <c r="F285" s="183"/>
      <c r="G285" s="183"/>
      <c r="H285" s="186"/>
    </row>
    <row r="286" spans="1:8" x14ac:dyDescent="0.2">
      <c r="A286" s="208" t="s">
        <v>769</v>
      </c>
      <c r="B286" s="209"/>
      <c r="C286" s="209"/>
      <c r="D286" s="209"/>
      <c r="E286" s="209"/>
      <c r="F286" s="209"/>
      <c r="G286" s="209"/>
      <c r="H286" s="210"/>
    </row>
    <row r="287" spans="1:8" ht="25.5" x14ac:dyDescent="0.2">
      <c r="A287" s="182">
        <v>1</v>
      </c>
      <c r="B287" s="183" t="s">
        <v>770</v>
      </c>
      <c r="C287" s="184" t="s">
        <v>455</v>
      </c>
      <c r="D287" s="187" t="s">
        <v>456</v>
      </c>
      <c r="E287" s="185"/>
      <c r="F287" s="183"/>
      <c r="G287" s="183"/>
      <c r="H287" s="186"/>
    </row>
    <row r="288" spans="1:8" x14ac:dyDescent="0.2">
      <c r="A288" s="182">
        <v>2</v>
      </c>
      <c r="B288" s="183" t="s">
        <v>771</v>
      </c>
      <c r="C288" s="184" t="s">
        <v>455</v>
      </c>
      <c r="D288" s="187" t="s">
        <v>456</v>
      </c>
      <c r="E288" s="185"/>
      <c r="F288" s="183"/>
      <c r="G288" s="183"/>
      <c r="H288" s="186"/>
    </row>
    <row r="289" spans="1:8" x14ac:dyDescent="0.2">
      <c r="A289" s="182">
        <v>3</v>
      </c>
      <c r="B289" s="183" t="s">
        <v>772</v>
      </c>
      <c r="C289" s="184" t="s">
        <v>455</v>
      </c>
      <c r="D289" s="187" t="s">
        <v>456</v>
      </c>
      <c r="E289" s="185"/>
      <c r="F289" s="183"/>
      <c r="G289" s="183"/>
      <c r="H289" s="186"/>
    </row>
    <row r="290" spans="1:8" x14ac:dyDescent="0.2">
      <c r="A290" s="182">
        <v>4</v>
      </c>
      <c r="B290" s="183" t="s">
        <v>773</v>
      </c>
      <c r="C290" s="184" t="s">
        <v>455</v>
      </c>
      <c r="D290" s="187" t="s">
        <v>456</v>
      </c>
      <c r="E290" s="185"/>
      <c r="F290" s="183"/>
      <c r="G290" s="183"/>
      <c r="H290" s="186"/>
    </row>
    <row r="291" spans="1:8" x14ac:dyDescent="0.2">
      <c r="A291" s="182">
        <v>5</v>
      </c>
      <c r="B291" s="183" t="s">
        <v>774</v>
      </c>
      <c r="C291" s="184" t="s">
        <v>455</v>
      </c>
      <c r="D291" s="187" t="s">
        <v>456</v>
      </c>
      <c r="E291" s="185"/>
      <c r="F291" s="183"/>
      <c r="G291" s="183"/>
      <c r="H291" s="186"/>
    </row>
    <row r="292" spans="1:8" x14ac:dyDescent="0.2">
      <c r="A292" s="182">
        <v>6</v>
      </c>
      <c r="B292" s="183" t="s">
        <v>775</v>
      </c>
      <c r="C292" s="184" t="s">
        <v>455</v>
      </c>
      <c r="D292" s="187" t="s">
        <v>473</v>
      </c>
      <c r="E292" s="185"/>
      <c r="F292" s="183"/>
      <c r="G292" s="183"/>
      <c r="H292" s="186"/>
    </row>
    <row r="293" spans="1:8" ht="25.5" x14ac:dyDescent="0.2">
      <c r="A293" s="182">
        <v>7</v>
      </c>
      <c r="B293" s="183" t="s">
        <v>776</v>
      </c>
      <c r="C293" s="184" t="s">
        <v>455</v>
      </c>
      <c r="D293" s="187" t="s">
        <v>456</v>
      </c>
      <c r="E293" s="185"/>
      <c r="F293" s="183"/>
      <c r="G293" s="183"/>
      <c r="H293" s="186"/>
    </row>
    <row r="294" spans="1:8" x14ac:dyDescent="0.2">
      <c r="A294" s="182">
        <v>8</v>
      </c>
      <c r="B294" s="183" t="s">
        <v>777</v>
      </c>
      <c r="C294" s="184" t="s">
        <v>455</v>
      </c>
      <c r="D294" s="187" t="s">
        <v>456</v>
      </c>
      <c r="E294" s="185"/>
      <c r="F294" s="183"/>
      <c r="G294" s="183"/>
      <c r="H294" s="186"/>
    </row>
    <row r="295" spans="1:8" x14ac:dyDescent="0.2">
      <c r="A295" s="182">
        <v>9</v>
      </c>
      <c r="B295" s="183" t="s">
        <v>778</v>
      </c>
      <c r="C295" s="184" t="s">
        <v>455</v>
      </c>
      <c r="D295" s="187" t="s">
        <v>456</v>
      </c>
      <c r="E295" s="185"/>
      <c r="F295" s="183"/>
      <c r="G295" s="183"/>
      <c r="H295" s="186"/>
    </row>
    <row r="296" spans="1:8" x14ac:dyDescent="0.2">
      <c r="A296" s="182">
        <v>10</v>
      </c>
      <c r="B296" s="183" t="s">
        <v>779</v>
      </c>
      <c r="C296" s="184" t="s">
        <v>455</v>
      </c>
      <c r="D296" s="187" t="s">
        <v>456</v>
      </c>
      <c r="E296" s="185"/>
      <c r="F296" s="183"/>
      <c r="G296" s="183"/>
      <c r="H296" s="186"/>
    </row>
    <row r="297" spans="1:8" x14ac:dyDescent="0.2">
      <c r="A297" s="208" t="s">
        <v>780</v>
      </c>
      <c r="B297" s="209"/>
      <c r="C297" s="209"/>
      <c r="D297" s="209"/>
      <c r="E297" s="209"/>
      <c r="F297" s="209"/>
      <c r="G297" s="209"/>
      <c r="H297" s="210"/>
    </row>
    <row r="298" spans="1:8" x14ac:dyDescent="0.2">
      <c r="A298" s="182">
        <v>1</v>
      </c>
      <c r="B298" s="183"/>
      <c r="C298" s="184" t="s">
        <v>264</v>
      </c>
      <c r="D298" s="184"/>
      <c r="E298" s="190"/>
      <c r="F298" s="183"/>
      <c r="G298" s="183"/>
      <c r="H298" s="186"/>
    </row>
    <row r="299" spans="1:8" x14ac:dyDescent="0.2">
      <c r="A299" s="182">
        <v>2</v>
      </c>
      <c r="B299" s="183"/>
      <c r="C299" s="184" t="s">
        <v>264</v>
      </c>
      <c r="D299" s="184"/>
      <c r="E299" s="190"/>
      <c r="F299" s="183"/>
      <c r="G299" s="183"/>
      <c r="H299" s="186"/>
    </row>
    <row r="300" spans="1:8" x14ac:dyDescent="0.2">
      <c r="A300" s="182">
        <v>3</v>
      </c>
      <c r="B300" s="183"/>
      <c r="C300" s="184" t="s">
        <v>264</v>
      </c>
      <c r="D300" s="184"/>
      <c r="E300" s="190"/>
      <c r="F300" s="183"/>
      <c r="G300" s="183"/>
      <c r="H300" s="186"/>
    </row>
    <row r="301" spans="1:8" x14ac:dyDescent="0.2">
      <c r="A301" s="182">
        <v>4</v>
      </c>
      <c r="B301" s="183"/>
      <c r="C301" s="184" t="s">
        <v>264</v>
      </c>
      <c r="D301" s="184"/>
      <c r="E301" s="190"/>
      <c r="F301" s="183"/>
      <c r="G301" s="183"/>
      <c r="H301" s="186"/>
    </row>
    <row r="302" spans="1:8" x14ac:dyDescent="0.2">
      <c r="A302" s="182">
        <v>5</v>
      </c>
      <c r="B302" s="183"/>
      <c r="C302" s="184" t="s">
        <v>264</v>
      </c>
      <c r="D302" s="184"/>
      <c r="E302" s="190"/>
      <c r="F302" s="183"/>
      <c r="G302" s="183"/>
      <c r="H302" s="186"/>
    </row>
    <row r="303" spans="1:8" x14ac:dyDescent="0.2">
      <c r="A303" s="182">
        <v>6</v>
      </c>
      <c r="B303" s="183"/>
      <c r="C303" s="184" t="s">
        <v>264</v>
      </c>
      <c r="D303" s="184"/>
      <c r="E303" s="190"/>
      <c r="F303" s="183"/>
      <c r="G303" s="183"/>
      <c r="H303" s="186"/>
    </row>
    <row r="304" spans="1:8" x14ac:dyDescent="0.2">
      <c r="A304" s="182">
        <v>7</v>
      </c>
      <c r="B304" s="183"/>
      <c r="C304" s="184" t="s">
        <v>264</v>
      </c>
      <c r="D304" s="184"/>
      <c r="E304" s="190"/>
      <c r="F304" s="183"/>
      <c r="G304" s="183"/>
      <c r="H304" s="186"/>
    </row>
    <row r="305" spans="1:8" x14ac:dyDescent="0.2">
      <c r="A305" s="182">
        <v>8</v>
      </c>
      <c r="B305" s="183"/>
      <c r="C305" s="184" t="s">
        <v>264</v>
      </c>
      <c r="D305" s="184"/>
      <c r="E305" s="190"/>
      <c r="F305" s="183"/>
      <c r="G305" s="183"/>
      <c r="H305" s="186"/>
    </row>
    <row r="306" spans="1:8" x14ac:dyDescent="0.2">
      <c r="A306" s="182">
        <v>9</v>
      </c>
      <c r="B306" s="183"/>
      <c r="C306" s="184" t="s">
        <v>264</v>
      </c>
      <c r="D306" s="184"/>
      <c r="E306" s="190"/>
      <c r="F306" s="183"/>
      <c r="G306" s="183"/>
      <c r="H306" s="186"/>
    </row>
    <row r="307" spans="1:8" x14ac:dyDescent="0.2">
      <c r="A307" s="182">
        <v>10</v>
      </c>
      <c r="B307" s="183"/>
      <c r="C307" s="184" t="s">
        <v>264</v>
      </c>
      <c r="D307" s="184"/>
      <c r="E307" s="190"/>
      <c r="F307" s="183"/>
      <c r="G307" s="183"/>
      <c r="H307" s="186"/>
    </row>
    <row r="308" spans="1:8" x14ac:dyDescent="0.2">
      <c r="A308" s="208" t="s">
        <v>781</v>
      </c>
      <c r="B308" s="209"/>
      <c r="C308" s="209"/>
      <c r="D308" s="209"/>
      <c r="E308" s="209"/>
      <c r="F308" s="209"/>
      <c r="G308" s="209"/>
      <c r="H308" s="210"/>
    </row>
    <row r="309" spans="1:8" x14ac:dyDescent="0.2">
      <c r="A309" s="177">
        <v>1</v>
      </c>
      <c r="B309" s="200" t="s">
        <v>782</v>
      </c>
      <c r="C309" s="200"/>
      <c r="D309" s="200"/>
      <c r="E309" s="200"/>
      <c r="F309" s="200"/>
      <c r="G309" s="200"/>
      <c r="H309" s="201"/>
    </row>
    <row r="310" spans="1:8" x14ac:dyDescent="0.2">
      <c r="A310" s="177">
        <v>2</v>
      </c>
      <c r="B310" s="200" t="s">
        <v>783</v>
      </c>
      <c r="C310" s="200"/>
      <c r="D310" s="200"/>
      <c r="E310" s="200"/>
      <c r="F310" s="200"/>
      <c r="G310" s="200"/>
      <c r="H310" s="201"/>
    </row>
    <row r="311" spans="1:8" x14ac:dyDescent="0.2">
      <c r="A311" s="177">
        <v>3</v>
      </c>
      <c r="B311" s="200" t="s">
        <v>784</v>
      </c>
      <c r="C311" s="200"/>
      <c r="D311" s="200"/>
      <c r="E311" s="200"/>
      <c r="F311" s="200"/>
      <c r="G311" s="200"/>
      <c r="H311" s="201"/>
    </row>
    <row r="312" spans="1:8" x14ac:dyDescent="0.2">
      <c r="A312" s="177">
        <v>4</v>
      </c>
      <c r="B312" s="200" t="s">
        <v>785</v>
      </c>
      <c r="C312" s="200"/>
      <c r="D312" s="200"/>
      <c r="E312" s="200"/>
      <c r="F312" s="200"/>
      <c r="G312" s="200"/>
      <c r="H312" s="201"/>
    </row>
    <row r="313" spans="1:8" x14ac:dyDescent="0.2">
      <c r="A313" s="177">
        <v>5</v>
      </c>
      <c r="B313" s="200" t="s">
        <v>801</v>
      </c>
      <c r="C313" s="200"/>
      <c r="D313" s="200"/>
      <c r="E313" s="200"/>
      <c r="F313" s="200"/>
      <c r="G313" s="200"/>
      <c r="H313" s="201"/>
    </row>
    <row r="314" spans="1:8" x14ac:dyDescent="0.2">
      <c r="A314" s="177">
        <v>6</v>
      </c>
      <c r="B314" s="200" t="s">
        <v>787</v>
      </c>
      <c r="C314" s="200"/>
      <c r="D314" s="200"/>
      <c r="E314" s="200"/>
      <c r="F314" s="200"/>
      <c r="G314" s="200"/>
      <c r="H314" s="201"/>
    </row>
    <row r="315" spans="1:8" x14ac:dyDescent="0.2">
      <c r="A315" s="177">
        <v>7</v>
      </c>
      <c r="B315" s="200" t="s">
        <v>788</v>
      </c>
      <c r="C315" s="200"/>
      <c r="D315" s="200"/>
      <c r="E315" s="200"/>
      <c r="F315" s="200"/>
      <c r="G315" s="200"/>
      <c r="H315" s="201"/>
    </row>
    <row r="316" spans="1:8" x14ac:dyDescent="0.2">
      <c r="A316" s="177">
        <v>8</v>
      </c>
      <c r="B316" s="200" t="s">
        <v>789</v>
      </c>
      <c r="C316" s="200"/>
      <c r="D316" s="200"/>
      <c r="E316" s="200"/>
      <c r="F316" s="200"/>
      <c r="G316" s="200"/>
      <c r="H316" s="201"/>
    </row>
    <row r="317" spans="1:8" x14ac:dyDescent="0.2">
      <c r="A317" s="177">
        <v>9</v>
      </c>
      <c r="B317" s="200" t="s">
        <v>790</v>
      </c>
      <c r="C317" s="200"/>
      <c r="D317" s="200"/>
      <c r="E317" s="200"/>
      <c r="F317" s="200"/>
      <c r="G317" s="200"/>
      <c r="H317" s="201"/>
    </row>
    <row r="318" spans="1:8" x14ac:dyDescent="0.2">
      <c r="A318" s="177">
        <v>10</v>
      </c>
      <c r="B318" s="200" t="s">
        <v>791</v>
      </c>
      <c r="C318" s="200"/>
      <c r="D318" s="200"/>
      <c r="E318" s="200"/>
      <c r="F318" s="200"/>
      <c r="G318" s="200"/>
      <c r="H318" s="201"/>
    </row>
    <row r="319" spans="1:8" ht="13.5" thickBot="1" x14ac:dyDescent="0.25">
      <c r="A319" s="191"/>
      <c r="B319" s="192"/>
      <c r="C319" s="193"/>
      <c r="D319" s="193"/>
      <c r="E319" s="192"/>
      <c r="F319" s="192" t="s">
        <v>792</v>
      </c>
      <c r="G319" s="192"/>
      <c r="H319" s="194"/>
    </row>
  </sheetData>
  <mergeCells count="49">
    <mergeCell ref="B318:H318"/>
    <mergeCell ref="B312:H312"/>
    <mergeCell ref="B313:H313"/>
    <mergeCell ref="B314:H314"/>
    <mergeCell ref="B315:H315"/>
    <mergeCell ref="B316:H316"/>
    <mergeCell ref="B317:H317"/>
    <mergeCell ref="B311:H311"/>
    <mergeCell ref="A216:H216"/>
    <mergeCell ref="A231:H231"/>
    <mergeCell ref="A246:H246"/>
    <mergeCell ref="A258:H258"/>
    <mergeCell ref="A268:H268"/>
    <mergeCell ref="A278:H278"/>
    <mergeCell ref="A286:H286"/>
    <mergeCell ref="A297:H297"/>
    <mergeCell ref="A308:H308"/>
    <mergeCell ref="B309:H309"/>
    <mergeCell ref="B310:H310"/>
    <mergeCell ref="B200:H200"/>
    <mergeCell ref="A96:H96"/>
    <mergeCell ref="B111:H111"/>
    <mergeCell ref="A112:H112"/>
    <mergeCell ref="A128:H128"/>
    <mergeCell ref="A136:H136"/>
    <mergeCell ref="A147:H147"/>
    <mergeCell ref="A155:H155"/>
    <mergeCell ref="A174:H174"/>
    <mergeCell ref="A187:H187"/>
    <mergeCell ref="B188:H188"/>
    <mergeCell ref="A199:H199"/>
    <mergeCell ref="A87:H87"/>
    <mergeCell ref="B7:H7"/>
    <mergeCell ref="B8:H8"/>
    <mergeCell ref="B9:H9"/>
    <mergeCell ref="B10:H10"/>
    <mergeCell ref="B11:H11"/>
    <mergeCell ref="A14:H14"/>
    <mergeCell ref="A26:H26"/>
    <mergeCell ref="A39:H39"/>
    <mergeCell ref="A44:H44"/>
    <mergeCell ref="A65:H65"/>
    <mergeCell ref="A79:H79"/>
    <mergeCell ref="B6:H6"/>
    <mergeCell ref="A1:H1"/>
    <mergeCell ref="A2:H2"/>
    <mergeCell ref="A3:H3"/>
    <mergeCell ref="B4:H4"/>
    <mergeCell ref="B5:H5"/>
  </mergeCells>
  <conditionalFormatting sqref="A45:C64">
    <cfRule type="expression" dxfId="149" priority="43">
      <formula>MOD(ROW(),2)=0</formula>
    </cfRule>
  </conditionalFormatting>
  <conditionalFormatting sqref="A66:C78">
    <cfRule type="expression" dxfId="148" priority="41">
      <formula>MOD(ROW(),2)=0</formula>
    </cfRule>
  </conditionalFormatting>
  <conditionalFormatting sqref="A80:C86">
    <cfRule type="expression" dxfId="147" priority="39">
      <formula>MOD(ROW(),2)=0</formula>
    </cfRule>
  </conditionalFormatting>
  <conditionalFormatting sqref="A88:C95">
    <cfRule type="expression" dxfId="146" priority="37">
      <formula>MOD(ROW(),2)=0</formula>
    </cfRule>
  </conditionalFormatting>
  <conditionalFormatting sqref="A97:C110">
    <cfRule type="expression" dxfId="145" priority="35">
      <formula>MOD(ROW(),2)=0</formula>
    </cfRule>
  </conditionalFormatting>
  <conditionalFormatting sqref="A113:C127">
    <cfRule type="expression" dxfId="144" priority="33">
      <formula>MOD(ROW(),2)=0</formula>
    </cfRule>
  </conditionalFormatting>
  <conditionalFormatting sqref="A129:C135">
    <cfRule type="expression" dxfId="143" priority="31">
      <formula>MOD(ROW(),2)=0</formula>
    </cfRule>
  </conditionalFormatting>
  <conditionalFormatting sqref="A137:C146">
    <cfRule type="expression" dxfId="142" priority="29">
      <formula>MOD(ROW(),2)=0</formula>
    </cfRule>
  </conditionalFormatting>
  <conditionalFormatting sqref="A148:C154">
    <cfRule type="expression" dxfId="141" priority="27">
      <formula>MOD(ROW(),2)=0</formula>
    </cfRule>
  </conditionalFormatting>
  <conditionalFormatting sqref="A156:C173">
    <cfRule type="expression" dxfId="140" priority="25">
      <formula>MOD(ROW(),2)=0</formula>
    </cfRule>
  </conditionalFormatting>
  <conditionalFormatting sqref="A175:C186">
    <cfRule type="expression" dxfId="139" priority="23">
      <formula>MOD(ROW(),2)=0</formula>
    </cfRule>
  </conditionalFormatting>
  <conditionalFormatting sqref="A189:C198">
    <cfRule type="expression" dxfId="138" priority="21">
      <formula>MOD(ROW(),2)=0</formula>
    </cfRule>
  </conditionalFormatting>
  <conditionalFormatting sqref="A201:C215">
    <cfRule type="expression" dxfId="137" priority="19">
      <formula>MOD(ROW(),2)=0</formula>
    </cfRule>
  </conditionalFormatting>
  <conditionalFormatting sqref="A217:C230">
    <cfRule type="expression" dxfId="136" priority="17">
      <formula>MOD(ROW(),2)=0</formula>
    </cfRule>
  </conditionalFormatting>
  <conditionalFormatting sqref="A232:C245">
    <cfRule type="expression" dxfId="135" priority="15">
      <formula>MOD(ROW(),2)=0</formula>
    </cfRule>
  </conditionalFormatting>
  <conditionalFormatting sqref="A247:C257">
    <cfRule type="expression" dxfId="134" priority="13">
      <formula>MOD(ROW(),2)=0</formula>
    </cfRule>
  </conditionalFormatting>
  <conditionalFormatting sqref="A259:C267">
    <cfRule type="expression" dxfId="133" priority="10">
      <formula>MOD(ROW(),2)=0</formula>
    </cfRule>
  </conditionalFormatting>
  <conditionalFormatting sqref="A269:C277">
    <cfRule type="expression" dxfId="132" priority="9">
      <formula>MOD(ROW(),2)=0</formula>
    </cfRule>
  </conditionalFormatting>
  <conditionalFormatting sqref="A279:C285">
    <cfRule type="expression" dxfId="131" priority="6">
      <formula>MOD(ROW(),2)=0</formula>
    </cfRule>
  </conditionalFormatting>
  <conditionalFormatting sqref="A287:C296">
    <cfRule type="expression" dxfId="130" priority="5">
      <formula>MOD(ROW(),2)=0</formula>
    </cfRule>
  </conditionalFormatting>
  <conditionalFormatting sqref="A15:D25 F15:H25">
    <cfRule type="expression" dxfId="129" priority="46">
      <formula>MOD(ROW(),2)=0</formula>
    </cfRule>
  </conditionalFormatting>
  <conditionalFormatting sqref="A40:D43">
    <cfRule type="expression" dxfId="128" priority="1">
      <formula>MOD(ROW(),2)=0</formula>
    </cfRule>
  </conditionalFormatting>
  <conditionalFormatting sqref="A298:D307">
    <cfRule type="expression" dxfId="127" priority="3">
      <formula>MOD(ROW(),2)=0</formula>
    </cfRule>
  </conditionalFormatting>
  <conditionalFormatting sqref="A27:H38">
    <cfRule type="expression" dxfId="126" priority="45">
      <formula>MOD(ROW(),2)=0</formula>
    </cfRule>
  </conditionalFormatting>
  <conditionalFormatting sqref="F15:F25">
    <cfRule type="cellIs" dxfId="125" priority="47" operator="equal">
      <formula>"Comply"</formula>
    </cfRule>
    <cfRule type="cellIs" dxfId="124" priority="48" operator="equal">
      <formula>"Deviate"</formula>
    </cfRule>
  </conditionalFormatting>
  <conditionalFormatting sqref="F40:H43">
    <cfRule type="expression" dxfId="123" priority="44">
      <formula>MOD(ROW(),2)=0</formula>
    </cfRule>
  </conditionalFormatting>
  <conditionalFormatting sqref="F45:H64">
    <cfRule type="expression" dxfId="122" priority="42">
      <formula>MOD(ROW(),2)=0</formula>
    </cfRule>
  </conditionalFormatting>
  <conditionalFormatting sqref="F66:H78">
    <cfRule type="expression" dxfId="121" priority="40">
      <formula>MOD(ROW(),2)=0</formula>
    </cfRule>
  </conditionalFormatting>
  <conditionalFormatting sqref="F80:H86">
    <cfRule type="expression" dxfId="120" priority="38">
      <formula>MOD(ROW(),2)=0</formula>
    </cfRule>
  </conditionalFormatting>
  <conditionalFormatting sqref="F88:H95">
    <cfRule type="expression" dxfId="119" priority="36">
      <formula>MOD(ROW(),2)=0</formula>
    </cfRule>
  </conditionalFormatting>
  <conditionalFormatting sqref="F97:H110">
    <cfRule type="expression" dxfId="118" priority="34">
      <formula>MOD(ROW(),2)=0</formula>
    </cfRule>
  </conditionalFormatting>
  <conditionalFormatting sqref="F113:H127">
    <cfRule type="expression" dxfId="117" priority="32">
      <formula>MOD(ROW(),2)=0</formula>
    </cfRule>
  </conditionalFormatting>
  <conditionalFormatting sqref="F129:H135">
    <cfRule type="expression" dxfId="116" priority="30">
      <formula>MOD(ROW(),2)=0</formula>
    </cfRule>
  </conditionalFormatting>
  <conditionalFormatting sqref="F137:H146">
    <cfRule type="expression" dxfId="115" priority="28">
      <formula>MOD(ROW(),2)=0</formula>
    </cfRule>
  </conditionalFormatting>
  <conditionalFormatting sqref="F148:H154">
    <cfRule type="expression" dxfId="114" priority="26">
      <formula>MOD(ROW(),2)=0</formula>
    </cfRule>
  </conditionalFormatting>
  <conditionalFormatting sqref="F156:H173">
    <cfRule type="expression" dxfId="113" priority="24">
      <formula>MOD(ROW(),2)=0</formula>
    </cfRule>
  </conditionalFormatting>
  <conditionalFormatting sqref="F175:H186">
    <cfRule type="expression" dxfId="112" priority="22">
      <formula>MOD(ROW(),2)=0</formula>
    </cfRule>
  </conditionalFormatting>
  <conditionalFormatting sqref="F189:H198">
    <cfRule type="expression" dxfId="111" priority="20">
      <formula>MOD(ROW(),2)=0</formula>
    </cfRule>
  </conditionalFormatting>
  <conditionalFormatting sqref="F201:H215">
    <cfRule type="expression" dxfId="110" priority="18">
      <formula>MOD(ROW(),2)=0</formula>
    </cfRule>
  </conditionalFormatting>
  <conditionalFormatting sqref="F217:H230">
    <cfRule type="expression" dxfId="109" priority="16">
      <formula>MOD(ROW(),2)=0</formula>
    </cfRule>
  </conditionalFormatting>
  <conditionalFormatting sqref="F232:H245">
    <cfRule type="expression" dxfId="108" priority="14">
      <formula>MOD(ROW(),2)=0</formula>
    </cfRule>
  </conditionalFormatting>
  <conditionalFormatting sqref="F247:H257">
    <cfRule type="expression" dxfId="107" priority="12">
      <formula>MOD(ROW(),2)=0</formula>
    </cfRule>
  </conditionalFormatting>
  <conditionalFormatting sqref="F259:H267">
    <cfRule type="expression" dxfId="106" priority="11">
      <formula>MOD(ROW(),2)=0</formula>
    </cfRule>
  </conditionalFormatting>
  <conditionalFormatting sqref="F269:H277">
    <cfRule type="expression" dxfId="105" priority="8">
      <formula>MOD(ROW(),2)=0</formula>
    </cfRule>
  </conditionalFormatting>
  <conditionalFormatting sqref="F279:H285">
    <cfRule type="expression" dxfId="104" priority="7">
      <formula>MOD(ROW(),2)=0</formula>
    </cfRule>
  </conditionalFormatting>
  <conditionalFormatting sqref="F287:H296">
    <cfRule type="expression" dxfId="103" priority="4">
      <formula>MOD(ROW(),2)=0</formula>
    </cfRule>
  </conditionalFormatting>
  <conditionalFormatting sqref="F298:H307">
    <cfRule type="expression" dxfId="102" priority="2">
      <formula>MOD(ROW(),2)=0</formula>
    </cfRule>
  </conditionalFormatting>
  <conditionalFormatting sqref="H15:H25">
    <cfRule type="cellIs" dxfId="101" priority="49" operator="equal">
      <formula>"Accept"</formula>
    </cfRule>
    <cfRule type="cellIs" dxfId="100" priority="50" operator="equal">
      <formula>"Reject"</formula>
    </cfRule>
  </conditionalFormatting>
  <printOptions horizontalCentered="1"/>
  <pageMargins left="0.4" right="0.4" top="0.5" bottom="0.5" header="0.511811023622047" footer="0.511811023622047"/>
  <pageSetup scale="81" fitToHeight="0"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item1.xml><?xml version="1.0" encoding="utf-8"?>
<?mso-contentType ?>
<PolicyDirtyBag xmlns="microsoft.office.server.policy.changes">
  <Microsoft.Office.RecordsManagement.PolicyFeatures.PolicyAudit op="Change"/>
</PolicyDirtyBag>
</file>

<file path=customXml/item2.xml><?xml version="1.0" encoding="utf-8"?>
<?mso-contentType ?>
<p:Policy xmlns:p="office.server.policy" id="" local="true">
  <p:Name>Proposal Document</p:Name>
  <p:Description>Auditing settings enabled for Proposal Documents</p:Description>
  <p:Statement>All changes to this document is being recorded for auditing purposes</p:Statement>
  <p:PolicyItems>
    <p:PolicyItem featureId="Microsoft.Office.RecordsManagement.PolicyFeatures.PolicyAudit" staticId="0x0101004C33897AA9181C40A85035B536CE8780|-421390505" UniqueId="2fd149b8-4359-449e-8120-1923ef2cb894">
      <p:Name>Auditing</p:Name>
      <p:Description>Audits user actions on documents and list items to the Audit Log.</p:Description>
      <p:CustomData>
        <Audit>
          <Update/>
          <DeleteRestore/>
        </Audit>
      </p:CustomData>
    </p:PolicyItem>
  </p:PolicyItems>
</p:Policy>
</file>

<file path=customXml/item3.xml><?xml version="1.0" encoding="utf-8"?>
<p:properties xmlns:p="http://schemas.microsoft.com/office/2006/metadata/properties" xmlns:xsi="http://www.w3.org/2001/XMLSchema-instance" xmlns:pc="http://schemas.microsoft.com/office/infopath/2007/PartnerControls">
  <documentManagement>
    <TaxCatchAll xmlns="b587f270-5343-468f-874f-e7b5a707415b" xsi:nil="true"/>
    <lcf76f155ced4ddcb4097134ff3c332f xmlns="7af669fc-2c3d-4f45-b072-4c776741569d" xsi:nil="true"/>
    <Functional_x0020_breakdown xmlns="b587f270-5343-468f-874f-e7b5a707415b" xsi:nil="true"/>
    <g11341b1290f4e2290757047a7c85362 xmlns="b587f270-5343-468f-874f-e7b5a707415b">
      <Terms xmlns="http://schemas.microsoft.com/office/infopath/2007/PartnerControls"/>
    </g11341b1290f4e2290757047a7c85362>
    <AreaAssetZone xmlns="b587f270-5343-468f-874f-e7b5a707415b" xsi:nil="true"/>
    <lad1fd3da6e341e2a8ac56c4f85583e3 xmlns="b587f270-5343-468f-874f-e7b5a707415b">
      <Terms xmlns="http://schemas.microsoft.com/office/infopath/2007/PartnerControls"/>
    </lad1fd3da6e341e2a8ac56c4f85583e3>
    <ped0d251ea0f491c884d8282acce22c2 xmlns="b587f270-5343-468f-874f-e7b5a707415b">
      <Terms xmlns="http://schemas.microsoft.com/office/infopath/2007/PartnerControls"/>
    </ped0d251ea0f491c884d8282acce22c2>
    <_Revision xmlns="http://schemas.microsoft.com/sharepoint/v3/fields"/>
    <Document_x0020_number xmlns="b587f270-5343-468f-874f-e7b5a707415b" xsi:nil="true"/>
    <ProposalNumber xmlns="b587f270-5343-468f-874f-e7b5a707415b"/>
    <SheetNumber xmlns="b587f270-5343-468f-874f-e7b5a707415b" xsi:nil="true"/>
    <PolicyOwner xmlns="b587f270-5343-468f-874f-e7b5a707415b">
      <UserInfo>
        <DisplayName/>
        <AccountId xsi:nil="true"/>
        <AccountType/>
      </UserInfo>
    </PolicyOwner>
    <Originator xmlns="b587f270-5343-468f-874f-e7b5a707415b" xsi:nil="true"/>
    <Spatial_x0020_breakdown xmlns="b587f270-5343-468f-874f-e7b5a707415b" xsi:nil="true"/>
    <EngineeringWorkPackage xmlns="b587f270-5343-468f-874f-e7b5a707415b" xsi:nil="true"/>
    <Sequential_x0020_No xmlns="b587f270-5343-468f-874f-e7b5a707415b"/>
  </documentManagement>
</p:properties>
</file>

<file path=customXml/item4.xml><?xml version="1.0" encoding="utf-8"?>
<?mso-contentType ?>
<SharedContentType xmlns="Microsoft.SharePoint.Taxonomy.ContentTypeSync" SourceId="c02efd5e-dc8e-4eb5-87c0-19f852f5e258" ContentTypeId="0x0101004C33897AA9181C40A85035B536CE8780" PreviousValue="false" LastSyncTimeStamp="2023-07-04T08:36:05.913Z"/>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mso-contentType ?>
<spe:Receivers xmlns:spe="http://schemas.microsoft.com/sharepoint/events">
  <Receiver>
    <Name>Policy Auditing</Name>
    <Synchronization>Synchronous</Synchronization>
    <Type>10001</Type>
    <SequenceNumber>1100</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10002</Type>
    <SequenceNumber>1101</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10004</Type>
    <SequenceNumber>1102</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10006</Type>
    <SequenceNumber>1103</SequenceNumber>
    <Url/>
    <Assembly>Microsoft.Office.Policy, Version=16.0.0.0, Culture=neutral, PublicKeyToken=71e9bce111e9429c</Assembly>
    <Class>Microsoft.Office.RecordsManagement.Internal.AuditHandler</Class>
    <Data/>
    <Filter/>
  </Receiver>
</spe:Receivers>
</file>

<file path=customXml/item7.xml><?xml version="1.0" encoding="utf-8"?>
<ct:contentTypeSchema xmlns:ct="http://schemas.microsoft.com/office/2006/metadata/contentType" xmlns:ma="http://schemas.microsoft.com/office/2006/metadata/properties/metaAttributes" ct:_="" ma:_="" ma:contentTypeName="Proposal Document V2" ma:contentTypeID="0x0101004C33897AA9181C40A85035B536CE878002005501FF3F1D662B418C5195C6FDAA31D4" ma:contentTypeVersion="20" ma:contentTypeDescription="Proposal Document Version 2 - July 2023" ma:contentTypeScope="" ma:versionID="e13cbf4ce940433a56276db4027eb494">
  <xsd:schema xmlns:xsd="http://www.w3.org/2001/XMLSchema" xmlns:xs="http://www.w3.org/2001/XMLSchema" xmlns:p="http://schemas.microsoft.com/office/2006/metadata/properties" xmlns:ns1="http://schemas.microsoft.com/sharepoint/v3" xmlns:ns2="b587f270-5343-468f-874f-e7b5a707415b" xmlns:ns3="http://schemas.microsoft.com/sharepoint/v3/fields" xmlns:ns4="7af669fc-2c3d-4f45-b072-4c776741569d" targetNamespace="http://schemas.microsoft.com/office/2006/metadata/properties" ma:root="true" ma:fieldsID="5d977d8406b8fe56e7436cb2835f4efb" ns1:_="" ns2:_="" ns3:_="" ns4:_="">
    <xsd:import namespace="http://schemas.microsoft.com/sharepoint/v3"/>
    <xsd:import namespace="b587f270-5343-468f-874f-e7b5a707415b"/>
    <xsd:import namespace="http://schemas.microsoft.com/sharepoint/v3/fields"/>
    <xsd:import namespace="7af669fc-2c3d-4f45-b072-4c776741569d"/>
    <xsd:element name="properties">
      <xsd:complexType>
        <xsd:sequence>
          <xsd:element name="documentManagement">
            <xsd:complexType>
              <xsd:all>
                <xsd:element ref="ns2:Document_x0020_number" minOccurs="0"/>
                <xsd:element ref="ns2:ProposalNumber"/>
                <xsd:element ref="ns2:Sequential_x0020_No"/>
                <xsd:element ref="ns3:_Revision"/>
                <xsd:element ref="ns2:Originator" minOccurs="0"/>
                <xsd:element ref="ns2:Functional_x0020_breakdown" minOccurs="0"/>
                <xsd:element ref="ns2:Spatial_x0020_breakdown" minOccurs="0"/>
                <xsd:element ref="ns2:SheetNumber" minOccurs="0"/>
                <xsd:element ref="ns2:PolicyOwner" minOccurs="0"/>
                <xsd:element ref="ns2:EngineeringWorkPackage" minOccurs="0"/>
                <xsd:element ref="ns2:g11341b1290f4e2290757047a7c85362" minOccurs="0"/>
                <xsd:element ref="ns1:_dlc_Exempt" minOccurs="0"/>
                <xsd:element ref="ns2:TaxCatchAll" minOccurs="0"/>
                <xsd:element ref="ns2:TaxCatchAllLabel" minOccurs="0"/>
                <xsd:element ref="ns2:lad1fd3da6e341e2a8ac56c4f85583e3" minOccurs="0"/>
                <xsd:element ref="ns2:ped0d251ea0f491c884d8282acce22c2" minOccurs="0"/>
                <xsd:element ref="ns2:AreaAssetZone" minOccurs="0"/>
                <xsd:element ref="ns4: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15"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587f270-5343-468f-874f-e7b5a707415b" elementFormDefault="qualified">
    <xsd:import namespace="http://schemas.microsoft.com/office/2006/documentManagement/types"/>
    <xsd:import namespace="http://schemas.microsoft.com/office/infopath/2007/PartnerControls"/>
    <xsd:element name="Document_x0020_number" ma:index="2" nillable="true" ma:displayName="Document number" ma:internalName="Document_x0020_number">
      <xsd:simpleType>
        <xsd:restriction base="dms:Text">
          <xsd:maxLength value="64"/>
        </xsd:restriction>
      </xsd:simpleType>
    </xsd:element>
    <xsd:element name="ProposalNumber" ma:index="3" ma:displayName="Proposal Number" ma:description="Proposal number used in Proposal Content Type V2 (July 2023)" ma:internalName="ProposalNumber" ma:readOnly="false">
      <xsd:simpleType>
        <xsd:restriction base="dms:Text">
          <xsd:maxLength value="255"/>
        </xsd:restriction>
      </xsd:simpleType>
    </xsd:element>
    <xsd:element name="Sequential_x0020_No" ma:index="6" ma:displayName="Sequential number" ma:internalName="Sequential_x0020_No" ma:readOnly="false">
      <xsd:simpleType>
        <xsd:restriction base="dms:Text">
          <xsd:maxLength value="4"/>
        </xsd:restriction>
      </xsd:simpleType>
    </xsd:element>
    <xsd:element name="Originator" ma:index="8" nillable="true" ma:displayName="Originator" ma:description="Originator" ma:internalName="Originator">
      <xsd:simpleType>
        <xsd:restriction base="dms:Text">
          <xsd:maxLength value="4"/>
        </xsd:restriction>
      </xsd:simpleType>
    </xsd:element>
    <xsd:element name="Functional_x0020_breakdown" ma:index="9" nillable="true" ma:displayName="Functional breakdown" ma:description="Functional breakdown" ma:internalName="Functional_x0020_breakdown">
      <xsd:simpleType>
        <xsd:restriction base="dms:Text">
          <xsd:maxLength value="3"/>
        </xsd:restriction>
      </xsd:simpleType>
    </xsd:element>
    <xsd:element name="Spatial_x0020_breakdown" ma:index="10" nillable="true" ma:displayName="Spatial breakdown" ma:description="Spatial breakdown" ma:internalName="Spatial_x0020_breakdown">
      <xsd:simpleType>
        <xsd:restriction base="dms:Text">
          <xsd:maxLength value="2"/>
        </xsd:restriction>
      </xsd:simpleType>
    </xsd:element>
    <xsd:element name="SheetNumber" ma:index="11" nillable="true" ma:displayName="Sheet number" ma:internalName="SheetNumber">
      <xsd:simpleType>
        <xsd:restriction base="dms:Text">
          <xsd:maxLength value="3"/>
        </xsd:restriction>
      </xsd:simpleType>
    </xsd:element>
    <xsd:element name="PolicyOwner" ma:index="12" nillable="true" ma:displayName="Content Owner" ma:description="The owner of the content, responsible for its publication, revision and maintenance." ma:list="UserInfo" ma:SharePointGroup="0" ma:internalName="Policy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ngineeringWorkPackage" ma:index="13" nillable="true" ma:displayName="Engineering work package" ma:internalName="EngineeringWorkPackage">
      <xsd:simpleType>
        <xsd:restriction base="dms:Text">
          <xsd:maxLength value="255"/>
        </xsd:restriction>
      </xsd:simpleType>
    </xsd:element>
    <xsd:element name="g11341b1290f4e2290757047a7c85362" ma:index="14" nillable="true" ma:taxonomy="true" ma:internalName="g11341b1290f4e2290757047a7c85362" ma:taxonomyFieldName="ProposalPhase" ma:displayName="Proposal Phase" ma:readOnly="false" ma:default="" ma:fieldId="{011341b1-290f-4e22-9075-7047a7c85362}" ma:sspId="c02efd5e-dc8e-4eb5-87c0-19f852f5e258" ma:termSetId="dbe54b44-6c3b-4547-bc78-1654ae56f105" ma:anchorId="00000000-0000-0000-0000-000000000000" ma:open="false" ma:isKeyword="false">
      <xsd:complexType>
        <xsd:sequence>
          <xsd:element ref="pc:Terms" minOccurs="0" maxOccurs="1"/>
        </xsd:sequence>
      </xsd:complexType>
    </xsd:element>
    <xsd:element name="TaxCatchAll" ma:index="16" nillable="true" ma:displayName="Taxonomy Catch All Column" ma:hidden="true" ma:list="{7b4491f5-2535-4a5c-ba48-097035c61bd8}" ma:internalName="TaxCatchAll" ma:readOnly="false" ma:showField="CatchAllData" ma:web="97f335a4-b024-43c7-804b-b4fc5f45e1f9">
      <xsd:complexType>
        <xsd:complexContent>
          <xsd:extension base="dms:MultiChoiceLookup">
            <xsd:sequence>
              <xsd:element name="Value" type="dms:Lookup" maxOccurs="unbounded" minOccurs="0" nillable="true"/>
            </xsd:sequence>
          </xsd:extension>
        </xsd:complexContent>
      </xsd:complexType>
    </xsd:element>
    <xsd:element name="TaxCatchAllLabel" ma:index="17" nillable="true" ma:displayName="Taxonomy Catch All Column1" ma:hidden="true" ma:list="{7b4491f5-2535-4a5c-ba48-097035c61bd8}" ma:internalName="TaxCatchAllLabel" ma:readOnly="true" ma:showField="CatchAllDataLabel" ma:web="97f335a4-b024-43c7-804b-b4fc5f45e1f9">
      <xsd:complexType>
        <xsd:complexContent>
          <xsd:extension base="dms:MultiChoiceLookup">
            <xsd:sequence>
              <xsd:element name="Value" type="dms:Lookup" maxOccurs="unbounded" minOccurs="0" nillable="true"/>
            </xsd:sequence>
          </xsd:extension>
        </xsd:complexContent>
      </xsd:complexType>
    </xsd:element>
    <xsd:element name="lad1fd3da6e341e2a8ac56c4f85583e3" ma:index="21" ma:taxonomy="true" ma:internalName="lad1fd3da6e341e2a8ac56c4f85583e3" ma:taxonomyFieldName="ZutariDocumentType" ma:displayName="Document Type" ma:readOnly="false" ma:default="" ma:fieldId="{5ad1fd3d-a6e3-41e2-a8ac-56c4f85583e3}" ma:sspId="c02efd5e-dc8e-4eb5-87c0-19f852f5e258" ma:termSetId="2d2c22f9-e412-4e5f-8485-ba36c21506e5" ma:anchorId="00000000-0000-0000-0000-000000000000" ma:open="false" ma:isKeyword="false">
      <xsd:complexType>
        <xsd:sequence>
          <xsd:element ref="pc:Terms" minOccurs="0" maxOccurs="1"/>
        </xsd:sequence>
      </xsd:complexType>
    </xsd:element>
    <xsd:element name="ped0d251ea0f491c884d8282acce22c2" ma:index="22" ma:taxonomy="true" ma:internalName="ped0d251ea0f491c884d8282acce22c2" ma:taxonomyFieldName="ZutariDiscipline" ma:displayName="Discipline" ma:readOnly="false" ma:default="" ma:fieldId="{9ed0d251-ea0f-491c-884d-8282acce22c2}" ma:taxonomyMulti="true" ma:sspId="c02efd5e-dc8e-4eb5-87c0-19f852f5e258" ma:termSetId="6371e852-3ee0-48e5-b000-019ef7583ed4" ma:anchorId="00000000-0000-0000-0000-000000000000" ma:open="false" ma:isKeyword="false">
      <xsd:complexType>
        <xsd:sequence>
          <xsd:element ref="pc:Terms" minOccurs="0" maxOccurs="1"/>
        </xsd:sequence>
      </xsd:complexType>
    </xsd:element>
    <xsd:element name="AreaAssetZone" ma:index="27" nillable="true" ma:displayName="Area_Asset or Zone" ma:internalName="AreaAssetZone" ma:readOnly="false">
      <xsd:simpleType>
        <xsd:restriction base="dms:Text">
          <xsd:maxLength value="4"/>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Revision" ma:index="7" ma:displayName="Revision" ma:internalName="_Revis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af669fc-2c3d-4f45-b072-4c776741569d" elementFormDefault="qualified">
    <xsd:import namespace="http://schemas.microsoft.com/office/2006/documentManagement/types"/>
    <xsd:import namespace="http://schemas.microsoft.com/office/infopath/2007/PartnerControls"/>
    <xsd:element name="lcf76f155ced4ddcb4097134ff3c332f" ma:index="28" nillable="true" ma:displayName="Image Tags_0" ma:hidden="true" ma:internalName="lcf76f155ced4ddcb4097134ff3c332f">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AD5615-5486-4FC6-8204-547477FA3631}">
  <ds:schemaRefs>
    <ds:schemaRef ds:uri="microsoft.office.server.policy.changes"/>
  </ds:schemaRefs>
</ds:datastoreItem>
</file>

<file path=customXml/itemProps2.xml><?xml version="1.0" encoding="utf-8"?>
<ds:datastoreItem xmlns:ds="http://schemas.openxmlformats.org/officeDocument/2006/customXml" ds:itemID="{B805754D-93E7-4B3B-9E7E-60849F3403F0}">
  <ds:schemaRefs>
    <ds:schemaRef ds:uri="office.server.policy"/>
  </ds:schemaRefs>
</ds:datastoreItem>
</file>

<file path=customXml/itemProps3.xml><?xml version="1.0" encoding="utf-8"?>
<ds:datastoreItem xmlns:ds="http://schemas.openxmlformats.org/officeDocument/2006/customXml" ds:itemID="{C567A74F-C7ED-4775-9E90-BFB0C21716A2}">
  <ds:schemaRefs>
    <ds:schemaRef ds:uri="http://schemas.microsoft.com/office/2006/metadata/properties"/>
    <ds:schemaRef ds:uri="http://schemas.microsoft.com/office/infopath/2007/PartnerControls"/>
    <ds:schemaRef ds:uri="2e75f069-5c14-4487-b824-2b54e0e24b3b"/>
    <ds:schemaRef ds:uri="b587f270-5343-468f-874f-e7b5a707415b"/>
    <ds:schemaRef ds:uri="7af669fc-2c3d-4f45-b072-4c776741569d"/>
    <ds:schemaRef ds:uri="http://schemas.microsoft.com/sharepoint/v3/fields"/>
  </ds:schemaRefs>
</ds:datastoreItem>
</file>

<file path=customXml/itemProps4.xml><?xml version="1.0" encoding="utf-8"?>
<ds:datastoreItem xmlns:ds="http://schemas.openxmlformats.org/officeDocument/2006/customXml" ds:itemID="{87714FE4-4287-4D70-9EC2-DA846C52AC26}">
  <ds:schemaRefs>
    <ds:schemaRef ds:uri="Microsoft.SharePoint.Taxonomy.ContentTypeSync"/>
  </ds:schemaRefs>
</ds:datastoreItem>
</file>

<file path=customXml/itemProps5.xml><?xml version="1.0" encoding="utf-8"?>
<ds:datastoreItem xmlns:ds="http://schemas.openxmlformats.org/officeDocument/2006/customXml" ds:itemID="{F848D482-052C-4B29-A3D6-304C4D44DCF7}">
  <ds:schemaRefs>
    <ds:schemaRef ds:uri="http://schemas.microsoft.com/sharepoint/v3/contenttype/forms"/>
  </ds:schemaRefs>
</ds:datastoreItem>
</file>

<file path=customXml/itemProps6.xml><?xml version="1.0" encoding="utf-8"?>
<ds:datastoreItem xmlns:ds="http://schemas.openxmlformats.org/officeDocument/2006/customXml" ds:itemID="{3E2FC1E3-4A70-40CA-B0A0-98111AF0A3EB}">
  <ds:schemaRefs>
    <ds:schemaRef ds:uri="http://schemas.microsoft.com/sharepoint/events"/>
  </ds:schemaRefs>
</ds:datastoreItem>
</file>

<file path=customXml/itemProps7.xml><?xml version="1.0" encoding="utf-8"?>
<ds:datastoreItem xmlns:ds="http://schemas.openxmlformats.org/officeDocument/2006/customXml" ds:itemID="{3FB7CC27-01AA-43C5-B214-CD4165E797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587f270-5343-468f-874f-e7b5a707415b"/>
    <ds:schemaRef ds:uri="http://schemas.microsoft.com/sharepoint/v3/fields"/>
    <ds:schemaRef ds:uri="7af669fc-2c3d-4f45-b072-4c77674156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c70463a-2197-4d47-acba-24978ef8e24a}" enabled="0" method="" siteId="{ec70463a-2197-4d47-acba-24978ef8e24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9</vt:i4>
      </vt:variant>
    </vt:vector>
  </HeadingPairs>
  <TitlesOfParts>
    <vt:vector size="21" baseType="lpstr">
      <vt:lpstr>Summary Page</vt:lpstr>
      <vt:lpstr>Preliminaries and General Items</vt:lpstr>
      <vt:lpstr>DX In-Row 29kW - Scheme A</vt:lpstr>
      <vt:lpstr>DX In-Row 29kW - Scheme B</vt:lpstr>
      <vt:lpstr>DX In-Row 42kW - Scheme A</vt:lpstr>
      <vt:lpstr>DX In-Row 42kW - Scheme B</vt:lpstr>
      <vt:lpstr>DX Split - UPS Room</vt:lpstr>
      <vt:lpstr>DST - Scheme A</vt:lpstr>
      <vt:lpstr>DST - Full-Function - Scheme A</vt:lpstr>
      <vt:lpstr>DST - Scheme B</vt:lpstr>
      <vt:lpstr>DST - Full-Function - Scheme B</vt:lpstr>
      <vt:lpstr>Extra over items</vt:lpstr>
      <vt:lpstr>'Extra over items'!Print_Area</vt:lpstr>
      <vt:lpstr>'Preliminaries and General Items'!Print_Area</vt:lpstr>
      <vt:lpstr>'Summary Page'!Print_Area</vt:lpstr>
      <vt:lpstr>'DST - Full-Function - Scheme A'!Print_Titles</vt:lpstr>
      <vt:lpstr>'DST - Full-Function - Scheme B'!Print_Titles</vt:lpstr>
      <vt:lpstr>'DST - Scheme A'!Print_Titles</vt:lpstr>
      <vt:lpstr>'DST - Scheme B'!Print_Titles</vt:lpstr>
      <vt:lpstr>'Extra over items'!Print_Titles</vt:lpstr>
      <vt:lpstr>'Summary Page'!Print_Titles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Gerhard Dirker</dc:creator>
  <cp:keywords/>
  <dc:description/>
  <cp:lastModifiedBy>Mualusi Manyaka</cp:lastModifiedBy>
  <cp:revision/>
  <cp:lastPrinted>2026-07-08T08:27:05Z</cp:lastPrinted>
  <dcterms:created xsi:type="dcterms:W3CDTF">2013-11-04T12:43:33Z</dcterms:created>
  <dcterms:modified xsi:type="dcterms:W3CDTF">2026-08-20T11:02:17Z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0x0101004C33897AA9181C40A85035B536CE878002005501FF3F1D662B418C5195C6FDAA31D4</vt:lpwstr>
  </property>
  <property fmtid="{D5CDD505-2E9C-101B-9397-08002B2CF9AE}" pid="3" name="MediaServiceImageTags">
    <vt:lpwstr/>
  </property>
  <property fmtid="{D5CDD505-2E9C-101B-9397-08002B2CF9AE}" pid="4" name="ZutariDocumentType">
    <vt:lpwstr/>
  </property>
  <property fmtid="{D5CDD505-2E9C-101B-9397-08002B2CF9AE}" pid="5" name="ZutariDiscipline">
    <vt:lpwstr/>
  </property>
  <property fmtid="{D5CDD505-2E9C-101B-9397-08002B2CF9AE}" pid="6" name="ProposalPhase">
    <vt:lpwstr/>
  </property>
</Properties>
</file>